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_projekty\Elektroinstalace_Slezská univerzita\Kanceláře\Kancelář A328\"/>
    </mc:Choice>
  </mc:AlternateContent>
  <xr:revisionPtr revIDLastSave="0" documentId="13_ncr:1_{A9D70CFA-208B-493C-9F5D-4F9566EAF295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elektroinstalace'!$C$86:$K$156</definedName>
    <definedName name="_xlnm.Print_Titles" localSheetId="1">'01 - elektroinstalace'!$86:$86</definedName>
    <definedName name="_xlnm.Print_Titles" localSheetId="0">'Rekapitulace stavby'!$52:$52</definedName>
    <definedName name="_xlnm.Print_Area" localSheetId="1">'01 - elektroinstalace'!$C$4:$J$39,'01 - elektroinstalace'!$C$45:$J$68,'01 - elektroinstalace'!$C$74:$K$156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54" i="2"/>
  <c r="BH154" i="2"/>
  <c r="BG154" i="2"/>
  <c r="BF154" i="2"/>
  <c r="T154" i="2"/>
  <c r="T153" i="2"/>
  <c r="R154" i="2"/>
  <c r="R153" i="2"/>
  <c r="P154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/>
  <c r="J17" i="2"/>
  <c r="J12" i="2"/>
  <c r="J52" i="2"/>
  <c r="E7" i="2"/>
  <c r="E77" i="2"/>
  <c r="L50" i="1"/>
  <c r="AM50" i="1"/>
  <c r="AM49" i="1"/>
  <c r="L49" i="1"/>
  <c r="AM47" i="1"/>
  <c r="L47" i="1"/>
  <c r="L45" i="1"/>
  <c r="L44" i="1"/>
  <c r="J140" i="2"/>
  <c r="BK108" i="2"/>
  <c r="J90" i="2"/>
  <c r="BK105" i="2"/>
  <c r="BK142" i="2"/>
  <c r="J119" i="2"/>
  <c r="BK95" i="2"/>
  <c r="J132" i="2"/>
  <c r="J114" i="2"/>
  <c r="J148" i="2"/>
  <c r="J101" i="2"/>
  <c r="BK132" i="2"/>
  <c r="BK104" i="2"/>
  <c r="BK136" i="2"/>
  <c r="BK119" i="2"/>
  <c r="J92" i="2"/>
  <c r="J115" i="2"/>
  <c r="BK140" i="2"/>
  <c r="BK114" i="2"/>
  <c r="BK134" i="2"/>
  <c r="J117" i="2"/>
  <c r="J123" i="2"/>
  <c r="BK154" i="2"/>
  <c r="J136" i="2"/>
  <c r="J108" i="2"/>
  <c r="J154" i="2"/>
  <c r="J120" i="2"/>
  <c r="J95" i="2"/>
  <c r="BK117" i="2"/>
  <c r="BK146" i="2"/>
  <c r="J121" i="2"/>
  <c r="BK98" i="2"/>
  <c r="BK124" i="2"/>
  <c r="J98" i="2"/>
  <c r="BK121" i="2"/>
  <c r="J99" i="2"/>
  <c r="J134" i="2"/>
  <c r="J110" i="2"/>
  <c r="AS54" i="1"/>
  <c r="BK128" i="2"/>
  <c r="J102" i="2"/>
  <c r="J146" i="2"/>
  <c r="BK96" i="2"/>
  <c r="BK130" i="2"/>
  <c r="J112" i="2"/>
  <c r="BK90" i="2"/>
  <c r="J126" i="2"/>
  <c r="BK101" i="2"/>
  <c r="BK110" i="2"/>
  <c r="J152" i="2"/>
  <c r="J128" i="2"/>
  <c r="BK109" i="2"/>
  <c r="BK152" i="2"/>
  <c r="BK112" i="2"/>
  <c r="J150" i="2"/>
  <c r="BK107" i="2"/>
  <c r="J144" i="2"/>
  <c r="BK120" i="2"/>
  <c r="BK99" i="2"/>
  <c r="BK123" i="2"/>
  <c r="J96" i="2"/>
  <c r="J109" i="2"/>
  <c r="BK148" i="2"/>
  <c r="J124" i="2"/>
  <c r="BK102" i="2"/>
  <c r="J137" i="2"/>
  <c r="J107" i="2"/>
  <c r="BK137" i="2"/>
  <c r="J93" i="2"/>
  <c r="J142" i="2"/>
  <c r="BK115" i="2"/>
  <c r="BK92" i="2"/>
  <c r="J130" i="2"/>
  <c r="J104" i="2"/>
  <c r="BK144" i="2"/>
  <c r="BK150" i="2"/>
  <c r="BK126" i="2"/>
  <c r="J105" i="2"/>
  <c r="BK93" i="2"/>
  <c r="BK89" i="2" l="1"/>
  <c r="J89" i="2"/>
  <c r="J61" i="2"/>
  <c r="P89" i="2"/>
  <c r="BK133" i="2"/>
  <c r="J133" i="2"/>
  <c r="J62" i="2" s="1"/>
  <c r="P133" i="2"/>
  <c r="T139" i="2"/>
  <c r="T143" i="2"/>
  <c r="T147" i="2"/>
  <c r="R89" i="2"/>
  <c r="T133" i="2"/>
  <c r="T88" i="2" s="1"/>
  <c r="BK139" i="2"/>
  <c r="J139" i="2"/>
  <c r="J64" i="2" s="1"/>
  <c r="R139" i="2"/>
  <c r="P143" i="2"/>
  <c r="BK147" i="2"/>
  <c r="J147" i="2" s="1"/>
  <c r="J66" i="2" s="1"/>
  <c r="R147" i="2"/>
  <c r="T89" i="2"/>
  <c r="R133" i="2"/>
  <c r="P139" i="2"/>
  <c r="BK143" i="2"/>
  <c r="J143" i="2"/>
  <c r="J65" i="2" s="1"/>
  <c r="R143" i="2"/>
  <c r="P147" i="2"/>
  <c r="BK153" i="2"/>
  <c r="J153" i="2"/>
  <c r="J67" i="2"/>
  <c r="E48" i="2"/>
  <c r="J81" i="2"/>
  <c r="F84" i="2"/>
  <c r="BE96" i="2"/>
  <c r="BE101" i="2"/>
  <c r="BE102" i="2"/>
  <c r="BE104" i="2"/>
  <c r="BE105" i="2"/>
  <c r="BE107" i="2"/>
  <c r="BE109" i="2"/>
  <c r="BE110" i="2"/>
  <c r="BE112" i="2"/>
  <c r="BE117" i="2"/>
  <c r="BE119" i="2"/>
  <c r="BE123" i="2"/>
  <c r="BE124" i="2"/>
  <c r="BE126" i="2"/>
  <c r="BE128" i="2"/>
  <c r="BE134" i="2"/>
  <c r="BE137" i="2"/>
  <c r="BE152" i="2"/>
  <c r="BE90" i="2"/>
  <c r="BE93" i="2"/>
  <c r="BE95" i="2"/>
  <c r="BE108" i="2"/>
  <c r="BE130" i="2"/>
  <c r="BE132" i="2"/>
  <c r="BE136" i="2"/>
  <c r="BE140" i="2"/>
  <c r="BE146" i="2"/>
  <c r="BE148" i="2"/>
  <c r="BE154" i="2"/>
  <c r="BE92" i="2"/>
  <c r="BE98" i="2"/>
  <c r="BE99" i="2"/>
  <c r="BE114" i="2"/>
  <c r="BE115" i="2"/>
  <c r="BE120" i="2"/>
  <c r="BE121" i="2"/>
  <c r="BE142" i="2"/>
  <c r="BE144" i="2"/>
  <c r="BE150" i="2"/>
  <c r="F35" i="2"/>
  <c r="BB55" i="1" s="1"/>
  <c r="BB54" i="1" s="1"/>
  <c r="W31" i="1" s="1"/>
  <c r="F36" i="2"/>
  <c r="BC55" i="1"/>
  <c r="BC54" i="1" s="1"/>
  <c r="AY54" i="1" s="1"/>
  <c r="J34" i="2"/>
  <c r="AW55" i="1" s="1"/>
  <c r="F37" i="2"/>
  <c r="BD55" i="1"/>
  <c r="BD54" i="1" s="1"/>
  <c r="W33" i="1" s="1"/>
  <c r="F34" i="2"/>
  <c r="BA55" i="1" s="1"/>
  <c r="BA54" i="1" s="1"/>
  <c r="W30" i="1" s="1"/>
  <c r="R138" i="2" l="1"/>
  <c r="T138" i="2"/>
  <c r="T87" i="2"/>
  <c r="R88" i="2"/>
  <c r="R87" i="2"/>
  <c r="P88" i="2"/>
  <c r="P138" i="2"/>
  <c r="BK138" i="2"/>
  <c r="J138" i="2"/>
  <c r="J63" i="2" s="1"/>
  <c r="BK88" i="2"/>
  <c r="J88" i="2"/>
  <c r="J60" i="2" s="1"/>
  <c r="AW54" i="1"/>
  <c r="AK30" i="1"/>
  <c r="J33" i="2"/>
  <c r="AV55" i="1"/>
  <c r="AT55" i="1"/>
  <c r="W32" i="1"/>
  <c r="AX54" i="1"/>
  <c r="F33" i="2"/>
  <c r="AZ55" i="1"/>
  <c r="AZ54" i="1"/>
  <c r="W29" i="1"/>
  <c r="P87" i="2" l="1"/>
  <c r="AU55" i="1" s="1"/>
  <c r="AU54" i="1" s="1"/>
  <c r="BK87" i="2"/>
  <c r="J87" i="2"/>
  <c r="J59" i="2"/>
  <c r="AV54" i="1"/>
  <c r="AK29" i="1" s="1"/>
  <c r="J30" i="2" l="1"/>
  <c r="AG55" i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<sst xmlns="http://schemas.openxmlformats.org/spreadsheetml/2006/main" count="1454" uniqueCount="502">
  <si>
    <t>Export Komplet</t>
  </si>
  <si>
    <t>VZ</t>
  </si>
  <si>
    <t>2.0</t>
  </si>
  <si>
    <t/>
  </si>
  <si>
    <t>False</t>
  </si>
  <si>
    <t>{d5d1fc49-64fc-4488-b681-f49c6336aee0}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</si>
  <si>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</si>
  <si>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</si>
  <si>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</si>
  <si>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</si>
  <si>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</si>
  <si>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</si>
  <si>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</si>
  <si>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</si>
  <si>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</si>
  <si>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</si>
  <si>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</si>
  <si>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</si>
  <si>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kanceláře A328</t>
  </si>
  <si>
    <t>KSO:</t>
  </si>
  <si>
    <t>CC-CZ:</t>
  </si>
  <si>
    <t>Místo:</t>
  </si>
  <si>
    <t xml:space="preserve"> </t>
  </si>
  <si>
    <t>Datum:</t>
  </si>
  <si>
    <t>26. 2. 2025</t>
  </si>
  <si>
    <t>Zadavatel:</t>
  </si>
  <si>
    <t>IČ: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</si>
  <si>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</si>
  <si>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</si>
  <si>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</si>
  <si>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</si>
  <si>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</si>
  <si>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</si>
  <si>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</si>
  <si>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</si>
  <si>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</si>
  <si>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</si>
  <si>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</si>
  <si>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</si>
  <si>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</si>
  <si>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</si>
  <si>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</si>
  <si>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</si>
  <si>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</si>
  <si>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</si>
  <si>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</si>
  <si>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</si>
  <si>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</si>
  <si>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</si>
  <si>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</si>
  <si>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</si>
  <si>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</si>
  <si>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</si>
  <si>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</si>
  <si>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</si>
  <si>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</si>
  <si>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</si>
  <si>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</si>
  <si>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</si>
  <si>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</si>
  <si>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</si>
  <si>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</si>
  <si>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</si>
  <si>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</si>
  <si>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</si>
  <si>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</si>
  <si>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</si>
  <si>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</si>
  <si>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</si>
  <si>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</si>
  <si>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</si>
  <si>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</si>
  <si>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</si>
  <si>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</si>
  <si>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</si>
  <si>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</si>
  <si>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</si>
  <si>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</si>
  <si>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</si>
  <si>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{367c5baa-c905-4d40-8b19-8552f4252916}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</si>
  <si>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</si>
  <si>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</si>
  <si>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</si>
  <si>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</si>
  <si>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</si>
  <si>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</si>
  <si>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</si>
  <si>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</si>
  <si>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</si>
  <si>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</si>
  <si>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</si>
  <si>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</si>
  <si>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</si>
  <si>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</si>
  <si>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</si>
  <si>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</si>
  <si>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</si>
  <si>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</si>
  <si>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</si>
  <si>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</si>
  <si>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</si>
  <si>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</si>
  <si>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</si>
  <si>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</si>
  <si>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</si>
  <si>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</si>
  <si>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</si>
  <si>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</si>
  <si>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</si>
  <si>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</si>
  <si>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</si>
  <si>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</si>
  <si>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</si>
  <si>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</si>
  <si>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</si>
  <si>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741110053</t>
  </si>
  <si>
    <t>Montáž trubek elektroinstalačních s nasunutím nebo našroubováním do krabic plastových ohebných, uložených volně, vnější Ø přes 35 mm</t>
  </si>
  <si>
    <t>m</t>
  </si>
  <si>
    <t>CS ÚRS 2025 01</t>
  </si>
  <si>
    <t>16</t>
  </si>
  <si>
    <t>-1048111094</t>
  </si>
  <si>
    <t>Online PSC</t>
  </si>
  <si>
    <t>https://podminky.urs.cz/item/CS_URS_2025_01/741110053</t>
  </si>
  <si>
    <t>M</t>
  </si>
  <si>
    <t>34571095</t>
  </si>
  <si>
    <t>trubka elektroinstalační tuhá z PVC D 36,6/40 mm, délka 3m</t>
  </si>
  <si>
    <t>32</t>
  </si>
  <si>
    <t>1801529048</t>
  </si>
  <si>
    <t>3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</si>
  <si>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</si>
  <si>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</si>
  <si>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</si>
  <si>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-697460888</t>
  </si>
  <si>
    <t>https://podminky.urs.cz/item/CS_URS_2025_01/741112001</t>
  </si>
  <si>
    <t>4</t>
  </si>
  <si>
    <t>34571521</t>
  </si>
  <si>
    <t>krabice pod omítku PVC odbočná kruhová D 70mm s víčkem a svorkovnicí</t>
  </si>
  <si>
    <t>1526062947</t>
  </si>
  <si>
    <t>5</t>
  </si>
  <si>
    <t>741112061</t>
  </si>
  <si>
    <t>Montáž krabic elektroinstalačních bez napojení na trubky a lišty, demontáže a montáže víčka a přístroje přístrojových zapuštěných plastových kruhových do zdiva</t>
  </si>
  <si>
    <t>1285309743</t>
  </si>
  <si>
    <t>https://podminky.urs.cz/item/CS_URS_2025_01/741112061</t>
  </si>
  <si>
    <t>6</t>
  </si>
  <si>
    <t>34571451</t>
  </si>
  <si>
    <t>krabice pod omítku PVC přístrojová kruhová D 70mm hluboká</t>
  </si>
  <si>
    <t>-1859410824</t>
  </si>
  <si>
    <t>7</t>
  </si>
  <si>
    <t>741122015</t>
  </si>
  <si>
    <t>Montáž kabelů měděných bez ukončení uložených pod omítku plných kulatých (např. CYKY), počtu a průřezu žil 3x1,5 mm2</t>
  </si>
  <si>
    <t>-1494039827</t>
  </si>
  <si>
    <t>https://podminky.urs.cz/item/CS_URS_2025_01/741122015</t>
  </si>
  <si>
    <t>8</t>
  </si>
  <si>
    <t>34111030</t>
  </si>
  <si>
    <t>kabel instalační jádro Cu plné izolace PVC plášť PVC 450/750V (CYKY) 3x1,5mm2</t>
  </si>
  <si>
    <t>1888972193</t>
  </si>
  <si>
    <t>9</t>
  </si>
  <si>
    <t>741122016</t>
  </si>
  <si>
    <t>Montáž kabelů měděných bez ukončení uložených pod omítku plných kulatých (např. CYKY), počtu a průřezu žil 3x2,5 až 6 mm2</t>
  </si>
  <si>
    <t>1399966429</t>
  </si>
  <si>
    <t>https://podminky.urs.cz/item/CS_URS_2025_01/741122016</t>
  </si>
  <si>
    <t>10</t>
  </si>
  <si>
    <t>34111036</t>
  </si>
  <si>
    <t>kabel instalační jádro Cu plné izolace PVC plášť PVC 450/750V (CYKY) 3x2,5mm2</t>
  </si>
  <si>
    <t>-392022416</t>
  </si>
  <si>
    <t>11</t>
  </si>
  <si>
    <t>741310011</t>
  </si>
  <si>
    <t>Montáž spínačů jedno nebo dvoupólových nástěnných se zapojením vodičů, pro prostředí normální ovladačů, řazení 1/0-tlačítkových zapínacích</t>
  </si>
  <si>
    <t>711996266</t>
  </si>
  <si>
    <t>https://podminky.urs.cz/item/CS_URS_2025_01/741310011</t>
  </si>
  <si>
    <t>34535008</t>
  </si>
  <si>
    <t>ovládač zapínací kompletní, zapuštěný, řazení 1/0, šroubové svorky</t>
  </si>
  <si>
    <t>2101680067</t>
  </si>
  <si>
    <t>13</t>
  </si>
  <si>
    <t>34535009</t>
  </si>
  <si>
    <t>ovladač zapínací kompletní, zapuštěný, řazení 1/0S, šroubové svorky</t>
  </si>
  <si>
    <t>342256809</t>
  </si>
  <si>
    <t>14</t>
  </si>
  <si>
    <t>34539060</t>
  </si>
  <si>
    <t>rámeček dvojnásobný</t>
  </si>
  <si>
    <t>-463565033</t>
  </si>
  <si>
    <t>15</t>
  </si>
  <si>
    <t>741311875</t>
  </si>
  <si>
    <t>Demontáž spínačů bez zachování funkčnosti (do suti) polozapuštěných nebo zapuštěných, pro prostředí normální do 10 A, připojení šroubové přes 2 svorky do 4 svorek</t>
  </si>
  <si>
    <t>-1209866704</t>
  </si>
  <si>
    <t>https://podminky.urs.cz/item/CS_URS_2025_01/741311875</t>
  </si>
  <si>
    <t>741313002</t>
  </si>
  <si>
    <t>Montáž zásuvek domovních se zapojením vodičů bezšroubové připojení polozapuštěných nebo zapuštěných 10/16 A, provedení 2P + PE dvojí zapojení pro průběžnou montáž</t>
  </si>
  <si>
    <t>1644198880</t>
  </si>
  <si>
    <t>https://podminky.urs.cz/item/CS_URS_2025_01/741313002</t>
  </si>
  <si>
    <t>17</t>
  </si>
  <si>
    <t>34555243</t>
  </si>
  <si>
    <t>zásuvka zapuštěná dvojnásobná, šikmá, s clonkami, šroubové svorky</t>
  </si>
  <si>
    <t>135691670</t>
  </si>
  <si>
    <t>18</t>
  </si>
  <si>
    <t>741371823</t>
  </si>
  <si>
    <t>Demontáž svítidel bez zachování funkčnosti (do suti) interiérových modulového systému zářivkových, délky přes 1100 mm</t>
  </si>
  <si>
    <t>1375851413</t>
  </si>
  <si>
    <t>https://podminky.urs.cz/item/CS_URS_2025_01/741371823</t>
  </si>
  <si>
    <t>19</t>
  </si>
  <si>
    <t>741372042</t>
  </si>
  <si>
    <t>Montáž svítidel s integrovaným zdrojem LED se zapojením vodičů interiérových přisazených stropních páskových lištových</t>
  </si>
  <si>
    <t>-821695046</t>
  </si>
  <si>
    <t>https://podminky.urs.cz/item/CS_URS_2025_01/741372042</t>
  </si>
  <si>
    <t>20</t>
  </si>
  <si>
    <t>34774016</t>
  </si>
  <si>
    <t>LED pásek 24V 10-20W/m</t>
  </si>
  <si>
    <t>-1267623510</t>
  </si>
  <si>
    <t>34825025</t>
  </si>
  <si>
    <t>ALU profil rovný přisazený mléčný difuzor dl 1m na 1 pásek</t>
  </si>
  <si>
    <t>-775170772</t>
  </si>
  <si>
    <t>22</t>
  </si>
  <si>
    <t>741372022</t>
  </si>
  <si>
    <t>Montáž svítidel s integrovaným zdrojem LED se zapojením vodičů interiérových přisazených nástěnných hranatých nebo kruhových, plochy přes 0,09 do 0,36 m2</t>
  </si>
  <si>
    <t>751171990</t>
  </si>
  <si>
    <t>https://podminky.urs.cz/item/CS_URS_2025_01/741372022</t>
  </si>
  <si>
    <t>23</t>
  </si>
  <si>
    <t>3482501R1</t>
  </si>
  <si>
    <t>svítidlo přisazené stropní panelové čtvercové/obdélníkové 0,09-0,36m2 4160lm, 26W, 600x600, dle technické specifikace</t>
  </si>
  <si>
    <t>1252623437</t>
  </si>
  <si>
    <t>24</t>
  </si>
  <si>
    <t>741810002</t>
  </si>
  <si>
    <t>Zkoušky a prohlídky elektrických rozvodů a zařízení celková prohlídka a vyhotovení revizní zprávy pro objem montážních prací přes 100 do 500 tis. Kč</t>
  </si>
  <si>
    <t>732428880</t>
  </si>
  <si>
    <t>https://podminky.urs.cz/item/CS_URS_2025_01/741810002</t>
  </si>
  <si>
    <t>25</t>
  </si>
  <si>
    <t>741812011</t>
  </si>
  <si>
    <t>Zkoušky vodičů a kabelů izolační kabelu silového do 1 kV, počtu a průřezu žil do 4x 25 mm2</t>
  </si>
  <si>
    <t>441133959</t>
  </si>
  <si>
    <t>https://podminky.urs.cz/item/CS_URS_2025_01/741812011</t>
  </si>
  <si>
    <t>26</t>
  </si>
  <si>
    <t>741820101</t>
  </si>
  <si>
    <t>Měření osvětlovacího zařízení izolačního stavu svítidel na pracovišti do. 200 ks svítidel</t>
  </si>
  <si>
    <t>soubor</t>
  </si>
  <si>
    <t>-2138167150</t>
  </si>
  <si>
    <t>https://podminky.urs.cz/item/CS_URS_2025_01/741820101</t>
  </si>
  <si>
    <t>27</t>
  </si>
  <si>
    <t>741820102</t>
  </si>
  <si>
    <t>Měření osvětlovacího zařízení intenzity osvětlení na pracovišti do 50 svítidel</t>
  </si>
  <si>
    <t>2041367305</t>
  </si>
  <si>
    <t>https://podminky.urs.cz/item/CS_URS_2025_01/741820102</t>
  </si>
  <si>
    <t>28</t>
  </si>
  <si>
    <t>D2</t>
  </si>
  <si>
    <t>Podružný a spojovací materiál</t>
  </si>
  <si>
    <t>sada</t>
  </si>
  <si>
    <t>-622828068</t>
  </si>
  <si>
    <t>742</t>
  </si>
  <si>
    <t>Elektroinstalace - slaboproud</t>
  </si>
  <si>
    <t>29</t>
  </si>
  <si>
    <t>742430031</t>
  </si>
  <si>
    <t>Montáž audiovizuální techniky kabelu HDMI protažením a se zakončením v zásuvce nebo krabici</t>
  </si>
  <si>
    <t>-1962327154</t>
  </si>
  <si>
    <t>https://podminky.urs.cz/item/CS_URS_2025_01/742430031</t>
  </si>
  <si>
    <t>30</t>
  </si>
  <si>
    <t>34199010</t>
  </si>
  <si>
    <t>kabel propojovací HDMI 2.0 High Speed podpora Ethernetu a 4K délka 10m</t>
  </si>
  <si>
    <t>1936005762</t>
  </si>
  <si>
    <t>31</t>
  </si>
  <si>
    <t>34199007</t>
  </si>
  <si>
    <t>kabel propojovací HDMI 2.0 High Speed podpora Ethernetu a 4K délka 2m</t>
  </si>
  <si>
    <t>1186735160</t>
  </si>
  <si>
    <t>Práce a dodávky M</t>
  </si>
  <si>
    <t>21-M</t>
  </si>
  <si>
    <t>Elektromontáže</t>
  </si>
  <si>
    <t>210100096</t>
  </si>
  <si>
    <t>Ukončení vodičů izolovaných s označením a zapojením na svorkovnici s otevřením a uzavřením krytu průřezu žíly do 2,5 mm2</t>
  </si>
  <si>
    <t>972443389</t>
  </si>
  <si>
    <t>https://podminky.urs.cz/item/CS_URS_2025_01/210100096</t>
  </si>
  <si>
    <t>33</t>
  </si>
  <si>
    <t>34562695</t>
  </si>
  <si>
    <t>svorkovnice krabicová bezšroubová jednopólová pro 4 vodiče 0,5-2,5mm2, 400V 24A</t>
  </si>
  <si>
    <t>1550429731</t>
  </si>
  <si>
    <t>22-M</t>
  </si>
  <si>
    <t>Montáže technologických zařízení pro dopravní stavby</t>
  </si>
  <si>
    <t>34</t>
  </si>
  <si>
    <t>220410001</t>
  </si>
  <si>
    <t>Montáž transformátoru se zapojením a přezkoušením</t>
  </si>
  <si>
    <t>64</t>
  </si>
  <si>
    <t>-215139090</t>
  </si>
  <si>
    <t>https://podminky.urs.cz/item/CS_URS_2025_01/220410001</t>
  </si>
  <si>
    <t>35</t>
  </si>
  <si>
    <t>34825038</t>
  </si>
  <si>
    <t>LED driver 24V 100-200W</t>
  </si>
  <si>
    <t>256</t>
  </si>
  <si>
    <t>-242836062</t>
  </si>
  <si>
    <t>46-M</t>
  </si>
  <si>
    <t>Zemní práce při extr.mont.pracích</t>
  </si>
  <si>
    <t>36</t>
  </si>
  <si>
    <t>468071111</t>
  </si>
  <si>
    <t>Bourání podlah a mazanin betonových tloušťky do 15 cm</t>
  </si>
  <si>
    <t>m2</t>
  </si>
  <si>
    <t>-1424234425</t>
  </si>
  <si>
    <t>https://podminky.urs.cz/item/CS_URS_2025_01/468071111</t>
  </si>
  <si>
    <t>37</t>
  </si>
  <si>
    <t>468101411</t>
  </si>
  <si>
    <t>Vysekání rýh pro montáž trubek a kabelů v cihelných zdech hloubky do 3 cm a šířky do 3 cm</t>
  </si>
  <si>
    <t>-1673447603</t>
  </si>
  <si>
    <t>https://podminky.urs.cz/item/CS_URS_2025_01/468101411</t>
  </si>
  <si>
    <t>38</t>
  </si>
  <si>
    <t>9740020001R</t>
  </si>
  <si>
    <t>Úpravy povrchu po drážkování</t>
  </si>
  <si>
    <t>-820061895</t>
  </si>
  <si>
    <t>HZS</t>
  </si>
  <si>
    <t>Hodinové zúčtovací sazby</t>
  </si>
  <si>
    <t>39</t>
  </si>
  <si>
    <t>HZS2232</t>
  </si>
  <si>
    <t>Hodinové zúčtovací sazby profesí PSV provádění stavebních instalací elektrikář odborný</t>
  </si>
  <si>
    <t>hod</t>
  </si>
  <si>
    <t>512</t>
  </si>
  <si>
    <t>101313705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</si>
  <si>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</si>
  <si>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</si>
  <si>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</si>
  <si>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</si>
  <si>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</si>
  <si>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</si>
  <si>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</si>
  <si>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</si>
  <si>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</si>
  <si>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</si>
  <si>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</si>
  <si>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</si>
  <si>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</si>
  <si>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</si>
  <si>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</si>
  <si>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</si>
  <si>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</si>
  <si>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</si>
  <si>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</si>
  <si>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</si>
  <si>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</si>
  <si>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</si>
  <si>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</si>
  <si>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</si>
  <si>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</si>
  <si>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</si>
  <si>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</si>
  <si>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</si>
  <si>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</si>
  <si>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</si>
  <si>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</si>
  <si>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</si>
  <si>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</si>
  <si>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</si>
  <si>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</si>
  <si>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</si>
  <si>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</si>
  <si>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</si>
  <si>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</si>
  <si>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</si>
  <si>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</si>
  <si>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</si>
  <si>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</si>
  <si>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</si>
  <si>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</si>
  <si>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</si>
  <si>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</si>
  <si>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</si>
  <si>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</si>
  <si>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</si>
  <si>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</si>
  <si>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</si>
  <si>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</si>
  <si>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</si>
  <si>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</si>
  <si>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</si>
  <si>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</si>
  <si>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</si>
  <si>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</si>
  <si>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</si>
  <si>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</si>
  <si>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</si>
  <si>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</si>
  <si>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</si>
  <si>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</si>
  <si>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</si>
  <si>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</si>
  <si>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</si>
  <si>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</si>
  <si>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</si>
  <si>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</si>
  <si>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</si>
  <si>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</si>
  <si>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</si>
  <si>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</si>
  <si>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</si>
  <si>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</si>
  <si>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</si>
  <si>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</si>
  <si>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</si>
  <si>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</si>
  <si>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</si>
  <si>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</si>
  <si>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</si>
  <si>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</si>
  <si>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</si>
  <si>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</si>
  <si>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</si>
  <si>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</si>
  <si>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</si>
  <si>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</si>
  <si>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</si>
  <si>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</si>
  <si>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</si>
  <si>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</si>
  <si>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</si>
  <si>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</si>
  <si>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</si>
  <si>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</si>
  <si>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</si>
  <si>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</si>
  <si>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</si>
  <si>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</si>
  <si>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</si>
  <si>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</si>
  <si>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</si>
  <si>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</si>
  <si>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</si>
  <si>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</si>
  <si>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</si>
  <si>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</si>
  <si>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</si>
  <si>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</si>
  <si>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</si>
  <si>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</si>
  <si>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</si>
  <si>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</si>
  <si>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</si>
  <si>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</si>
  <si>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</si>
  <si>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</si>
  <si>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</si>
  <si>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</si>
  <si>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</si>
  <si>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</si>
  <si>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</si>
  <si>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</si>
  <si>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</si>
  <si>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</si>
  <si>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</si>
  <si>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</si>
  <si>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</si>
  <si>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</si>
  <si>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</si>
  <si>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</si>
  <si>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</si>
  <si>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</si>
  <si>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</si>
  <si>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</si>
  <si>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</si>
  <si>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</si>
  <si>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</si>
  <si>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</si>
  <si>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</si>
  <si>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</si>
  <si>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</si>
  <si>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</si>
  <si>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</si>
  <si>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</si>
  <si>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</si>
  <si>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</si>
  <si>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</si>
  <si>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</si>
  <si>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</si>
  <si>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</si>
  <si>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</si>
  <si>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</si>
  <si>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</si>
  <si>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</si>
  <si>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</si>
  <si>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</si>
  <si>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</si>
  <si>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</si>
  <si>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</si>
  <si>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</si>
  <si>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</si>
  <si>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</si>
  <si>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</si>
  <si>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</si>
  <si>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</si>
  <si>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</si>
  <si>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</si>
  <si>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</si>
  <si>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</si>
  <si>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</si>
  <si>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</si>
  <si>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</si>
  <si>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</si>
  <si>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</si>
  <si>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</si>
  <si>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</si>
  <si>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</si>
  <si>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</si>
  <si>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</si>
  <si>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</si>
  <si>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</si>
  <si>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</si>
  <si>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</si>
  <si>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</si>
  <si>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</si>
  <si>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</si>
  <si>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Slezská univerzita v Opavě, IČ: 47813059, Na Rybníčku 626/1, Předměstí, 74601 Opava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</si>
</sst>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13002" TargetMode="External"/><Relationship Id="rId13" Type="http://schemas.openxmlformats.org/officeDocument/2006/relationships/hyperlink" Target="https://podminky.urs.cz/item/CS_URS_2025_01/741812011" TargetMode="External"/><Relationship Id="rId18" Type="http://schemas.openxmlformats.org/officeDocument/2006/relationships/hyperlink" Target="https://podminky.urs.cz/item/CS_URS_2025_01/220410001" TargetMode="External"/><Relationship Id="rId3" Type="http://schemas.openxmlformats.org/officeDocument/2006/relationships/hyperlink" Target="https://podminky.urs.cz/item/CS_URS_2025_01/741112061" TargetMode="External"/><Relationship Id="rId21" Type="http://schemas.openxmlformats.org/officeDocument/2006/relationships/hyperlink" Target="https://podminky.urs.cz/item/CS_URS_2025_01/HZS2232" TargetMode="External"/><Relationship Id="rId7" Type="http://schemas.openxmlformats.org/officeDocument/2006/relationships/hyperlink" Target="https://podminky.urs.cz/item/CS_URS_2025_01/741311875" TargetMode="External"/><Relationship Id="rId12" Type="http://schemas.openxmlformats.org/officeDocument/2006/relationships/hyperlink" Target="https://podminky.urs.cz/item/CS_URS_2025_01/741810002" TargetMode="External"/><Relationship Id="rId17" Type="http://schemas.openxmlformats.org/officeDocument/2006/relationships/hyperlink" Target="https://podminky.urs.cz/item/CS_URS_2025_01/210100096" TargetMode="External"/><Relationship Id="rId2" Type="http://schemas.openxmlformats.org/officeDocument/2006/relationships/hyperlink" Target="https://podminky.urs.cz/item/CS_URS_2025_01/741112001" TargetMode="External"/><Relationship Id="rId16" Type="http://schemas.openxmlformats.org/officeDocument/2006/relationships/hyperlink" Target="https://podminky.urs.cz/item/CS_URS_2025_01/742430031" TargetMode="External"/><Relationship Id="rId20" Type="http://schemas.openxmlformats.org/officeDocument/2006/relationships/hyperlink" Target="https://podminky.urs.cz/item/CS_URS_2025_01/468101411" TargetMode="External"/><Relationship Id="rId1" Type="http://schemas.openxmlformats.org/officeDocument/2006/relationships/hyperlink" Target="https://podminky.urs.cz/item/CS_URS_2025_01/741110053" TargetMode="External"/><Relationship Id="rId6" Type="http://schemas.openxmlformats.org/officeDocument/2006/relationships/hyperlink" Target="https://podminky.urs.cz/item/CS_URS_2025_01/741310011" TargetMode="External"/><Relationship Id="rId11" Type="http://schemas.openxmlformats.org/officeDocument/2006/relationships/hyperlink" Target="https://podminky.urs.cz/item/CS_URS_2025_01/741372022" TargetMode="External"/><Relationship Id="rId5" Type="http://schemas.openxmlformats.org/officeDocument/2006/relationships/hyperlink" Target="https://podminky.urs.cz/item/CS_URS_2025_01/741122016" TargetMode="External"/><Relationship Id="rId15" Type="http://schemas.openxmlformats.org/officeDocument/2006/relationships/hyperlink" Target="https://podminky.urs.cz/item/CS_URS_2025_01/741820102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1/741372042" TargetMode="External"/><Relationship Id="rId19" Type="http://schemas.openxmlformats.org/officeDocument/2006/relationships/hyperlink" Target="https://podminky.urs.cz/item/CS_URS_2025_01/468071111" TargetMode="External"/><Relationship Id="rId4" Type="http://schemas.openxmlformats.org/officeDocument/2006/relationships/hyperlink" Target="https://podminky.urs.cz/item/CS_URS_2025_01/741122015" TargetMode="External"/><Relationship Id="rId9" Type="http://schemas.openxmlformats.org/officeDocument/2006/relationships/hyperlink" Target="https://podminky.urs.cz/item/CS_URS_2025_01/741371823" TargetMode="External"/><Relationship Id="rId14" Type="http://schemas.openxmlformats.org/officeDocument/2006/relationships/hyperlink" Target="https://podminky.urs.cz/item/CS_URS_2025_01/741820101" TargetMode="External"/><Relationship Id="rId22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75" t="s">
        <v>6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41" t="s">
        <v>15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17"/>
      <c r="BE5" s="238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43" t="s">
        <v>18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17"/>
      <c r="BE6" s="239"/>
      <c r="BS6" s="14" t="s">
        <v>7</v>
      </c>
    </row>
    <row r="7" spans="1:74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39"/>
      <c r="BS7" s="14" t="s">
        <v>7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39"/>
      <c r="BS8" s="14" t="s">
        <v>7</v>
      </c>
    </row>
    <row r="9" spans="1:74" ht="14.45" customHeight="1">
      <c r="B9" s="17"/>
      <c r="AR9" s="17"/>
      <c r="BE9" s="239"/>
      <c r="BS9" s="14" t="s">
        <v>7</v>
      </c>
    </row>
    <row r="10" spans="1:74" ht="12" customHeight="1">
      <c r="B10" s="17"/>
      <c r="D10" s="24" t="s">
        <v>25</v>
      </c>
      <c r="AK10" s="24" t="s">
        <v>26</v>
      </c>
      <c r="AN10" s="22" t="s">
        <v>3</v>
      </c>
      <c r="AR10" s="17"/>
      <c r="BE10" s="239"/>
      <c r="BS10" s="14" t="s">
        <v>7</v>
      </c>
    </row>
    <row r="11" spans="1:74" ht="18.399999999999999" customHeight="1">
      <c r="B11" s="17"/>
      <c r="E11" s="22" t="s">
        <v>501</v>
      </c>
      <c r="AK11" s="24" t="s">
        <v>27</v>
      </c>
      <c r="AN11" s="22" t="s">
        <v>3</v>
      </c>
      <c r="AR11" s="17"/>
      <c r="BE11" s="239"/>
      <c r="BS11" s="14" t="s">
        <v>7</v>
      </c>
    </row>
    <row r="12" spans="1:74" ht="6.95" customHeight="1">
      <c r="B12" s="17"/>
      <c r="AR12" s="17"/>
      <c r="BE12" s="239"/>
      <c r="BS12" s="14" t="s">
        <v>7</v>
      </c>
    </row>
    <row r="13" spans="1:74" ht="12" customHeight="1">
      <c r="B13" s="17"/>
      <c r="D13" s="24" t="s">
        <v>28</v>
      </c>
      <c r="AK13" s="24" t="s">
        <v>26</v>
      </c>
      <c r="AN13" s="26" t="s">
        <v>29</v>
      </c>
      <c r="AR13" s="17"/>
      <c r="BE13" s="239"/>
      <c r="BS13" s="14" t="s">
        <v>7</v>
      </c>
    </row>
    <row r="14" spans="1:74" ht="12.75">
      <c r="B14" s="17"/>
      <c r="E14" s="244" t="s">
        <v>29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" t="s">
        <v>27</v>
      </c>
      <c r="AN14" s="26" t="s">
        <v>29</v>
      </c>
      <c r="AR14" s="17"/>
      <c r="BE14" s="239"/>
      <c r="BS14" s="14" t="s">
        <v>7</v>
      </c>
    </row>
    <row r="15" spans="1:74" ht="6.95" customHeight="1">
      <c r="B15" s="17"/>
      <c r="AR15" s="17"/>
      <c r="BE15" s="239"/>
      <c r="BS15" s="14" t="s">
        <v>4</v>
      </c>
    </row>
    <row r="16" spans="1:74" ht="12" customHeight="1">
      <c r="B16" s="17"/>
      <c r="D16" s="24" t="s">
        <v>30</v>
      </c>
      <c r="AK16" s="24" t="s">
        <v>26</v>
      </c>
      <c r="AN16" s="22" t="s">
        <v>3</v>
      </c>
      <c r="AR16" s="17"/>
      <c r="BE16" s="239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3</v>
      </c>
      <c r="AR17" s="17"/>
      <c r="BE17" s="239"/>
      <c r="BS17" s="14" t="s">
        <v>32</v>
      </c>
    </row>
    <row r="18" spans="2:71" ht="6.95" customHeight="1">
      <c r="B18" s="17"/>
      <c r="AR18" s="17"/>
      <c r="BE18" s="239"/>
      <c r="BS18" s="14" t="s">
        <v>7</v>
      </c>
    </row>
    <row r="19" spans="2:71" ht="12" customHeight="1">
      <c r="B19" s="17"/>
      <c r="D19" s="24" t="s">
        <v>33</v>
      </c>
      <c r="AK19" s="24" t="s">
        <v>26</v>
      </c>
      <c r="AN19" s="22" t="s">
        <v>3</v>
      </c>
      <c r="AR19" s="17"/>
      <c r="BE19" s="239"/>
      <c r="BS19" s="14" t="s">
        <v>7</v>
      </c>
    </row>
    <row r="20" spans="2:71" ht="18.399999999999999" customHeight="1">
      <c r="B20" s="17"/>
      <c r="E20" s="22" t="s">
        <v>31</v>
      </c>
      <c r="AK20" s="24" t="s">
        <v>27</v>
      </c>
      <c r="AN20" s="22" t="s">
        <v>3</v>
      </c>
      <c r="AR20" s="17"/>
      <c r="BE20" s="239"/>
      <c r="BS20" s="14" t="s">
        <v>4</v>
      </c>
    </row>
    <row r="21" spans="2:71" ht="6.95" customHeight="1">
      <c r="B21" s="17"/>
      <c r="AR21" s="17"/>
      <c r="BE21" s="239"/>
    </row>
    <row r="22" spans="2:71" ht="12" customHeight="1">
      <c r="B22" s="17"/>
      <c r="D22" s="24" t="s">
        <v>34</v>
      </c>
      <c r="AR22" s="17"/>
      <c r="BE22" s="239"/>
    </row>
    <row r="23" spans="2:71" ht="47.25" customHeight="1">
      <c r="B23" s="17"/>
      <c r="E23" s="246" t="s">
        <v>35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17"/>
      <c r="BE23" s="239"/>
    </row>
    <row r="24" spans="2:71" ht="6.95" customHeight="1">
      <c r="B24" s="17"/>
      <c r="AR24" s="17"/>
      <c r="BE24" s="239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9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47">
        <f>ROUND(AG54,2)</f>
        <v>0</v>
      </c>
      <c r="AL26" s="248"/>
      <c r="AM26" s="248"/>
      <c r="AN26" s="248"/>
      <c r="AO26" s="248"/>
      <c r="AR26" s="29"/>
      <c r="BE26" s="239"/>
    </row>
    <row r="27" spans="2:71" s="1" customFormat="1" ht="6.95" customHeight="1">
      <c r="B27" s="29"/>
      <c r="AR27" s="29"/>
      <c r="BE27" s="239"/>
    </row>
    <row r="28" spans="2:71" s="1" customFormat="1" ht="12.75">
      <c r="B28" s="29"/>
      <c r="L28" s="249" t="s">
        <v>37</v>
      </c>
      <c r="M28" s="249"/>
      <c r="N28" s="249"/>
      <c r="O28" s="249"/>
      <c r="P28" s="249"/>
      <c r="W28" s="249" t="s">
        <v>38</v>
      </c>
      <c r="X28" s="249"/>
      <c r="Y28" s="249"/>
      <c r="Z28" s="249"/>
      <c r="AA28" s="249"/>
      <c r="AB28" s="249"/>
      <c r="AC28" s="249"/>
      <c r="AD28" s="249"/>
      <c r="AE28" s="249"/>
      <c r="AK28" s="249" t="s">
        <v>39</v>
      </c>
      <c r="AL28" s="249"/>
      <c r="AM28" s="249"/>
      <c r="AN28" s="249"/>
      <c r="AO28" s="249"/>
      <c r="AR28" s="29"/>
      <c r="BE28" s="239"/>
    </row>
    <row r="29" spans="2:71" s="2" customFormat="1" ht="14.45" customHeight="1">
      <c r="B29" s="33"/>
      <c r="D29" s="24" t="s">
        <v>40</v>
      </c>
      <c r="F29" s="24" t="s">
        <v>41</v>
      </c>
      <c r="L29" s="252">
        <v>0.21</v>
      </c>
      <c r="M29" s="251"/>
      <c r="N29" s="251"/>
      <c r="O29" s="251"/>
      <c r="P29" s="251"/>
      <c r="W29" s="250">
        <f>ROUND(AZ54,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0">
        <f>ROUND(AV54, 2)</f>
        <v>0</v>
      </c>
      <c r="AL29" s="251"/>
      <c r="AM29" s="251"/>
      <c r="AN29" s="251"/>
      <c r="AO29" s="251"/>
      <c r="AR29" s="33"/>
      <c r="BE29" s="240"/>
    </row>
    <row r="30" spans="2:71" s="2" customFormat="1" ht="14.45" customHeight="1">
      <c r="B30" s="33"/>
      <c r="F30" s="24" t="s">
        <v>42</v>
      </c>
      <c r="L30" s="252">
        <v>0.12</v>
      </c>
      <c r="M30" s="251"/>
      <c r="N30" s="251"/>
      <c r="O30" s="251"/>
      <c r="P30" s="251"/>
      <c r="W30" s="250">
        <f>ROUND(BA54,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0">
        <f>ROUND(AW54, 2)</f>
        <v>0</v>
      </c>
      <c r="AL30" s="251"/>
      <c r="AM30" s="251"/>
      <c r="AN30" s="251"/>
      <c r="AO30" s="251"/>
      <c r="AR30" s="33"/>
      <c r="BE30" s="240"/>
    </row>
    <row r="31" spans="2:71" s="2" customFormat="1" ht="14.45" hidden="1" customHeight="1">
      <c r="B31" s="33"/>
      <c r="F31" s="24" t="s">
        <v>43</v>
      </c>
      <c r="L31" s="252">
        <v>0.21</v>
      </c>
      <c r="M31" s="251"/>
      <c r="N31" s="251"/>
      <c r="O31" s="251"/>
      <c r="P31" s="251"/>
      <c r="W31" s="250">
        <f>ROUND(BB54,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0">
        <v>0</v>
      </c>
      <c r="AL31" s="251"/>
      <c r="AM31" s="251"/>
      <c r="AN31" s="251"/>
      <c r="AO31" s="251"/>
      <c r="AR31" s="33"/>
      <c r="BE31" s="240"/>
    </row>
    <row r="32" spans="2:71" s="2" customFormat="1" ht="14.45" hidden="1" customHeight="1">
      <c r="B32" s="33"/>
      <c r="F32" s="24" t="s">
        <v>44</v>
      </c>
      <c r="L32" s="252">
        <v>0.12</v>
      </c>
      <c r="M32" s="251"/>
      <c r="N32" s="251"/>
      <c r="O32" s="251"/>
      <c r="P32" s="251"/>
      <c r="W32" s="250">
        <f>ROUND(BC54,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v>0</v>
      </c>
      <c r="AL32" s="251"/>
      <c r="AM32" s="251"/>
      <c r="AN32" s="251"/>
      <c r="AO32" s="251"/>
      <c r="AR32" s="33"/>
      <c r="BE32" s="240"/>
    </row>
    <row r="33" spans="2:44" s="2" customFormat="1" ht="14.45" hidden="1" customHeight="1">
      <c r="B33" s="33"/>
      <c r="F33" s="24" t="s">
        <v>45</v>
      </c>
      <c r="L33" s="252">
        <v>0</v>
      </c>
      <c r="M33" s="251"/>
      <c r="N33" s="251"/>
      <c r="O33" s="251"/>
      <c r="P33" s="251"/>
      <c r="W33" s="250">
        <f>ROUND(BD54,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0">
        <v>0</v>
      </c>
      <c r="AL33" s="251"/>
      <c r="AM33" s="251"/>
      <c r="AN33" s="251"/>
      <c r="AO33" s="251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53" t="s">
        <v>48</v>
      </c>
      <c r="Y35" s="254"/>
      <c r="Z35" s="254"/>
      <c r="AA35" s="254"/>
      <c r="AB35" s="254"/>
      <c r="AC35" s="36"/>
      <c r="AD35" s="36"/>
      <c r="AE35" s="36"/>
      <c r="AF35" s="36"/>
      <c r="AG35" s="36"/>
      <c r="AH35" s="36"/>
      <c r="AI35" s="36"/>
      <c r="AJ35" s="36"/>
      <c r="AK35" s="255">
        <f>SUM(AK26:AK33)</f>
        <v>0</v>
      </c>
      <c r="AL35" s="254"/>
      <c r="AM35" s="254"/>
      <c r="AN35" s="254"/>
      <c r="AO35" s="256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2025</v>
      </c>
      <c r="AR44" s="42"/>
    </row>
    <row r="45" spans="2:44" s="4" customFormat="1" ht="36.950000000000003" customHeight="1">
      <c r="B45" s="43"/>
      <c r="C45" s="44" t="s">
        <v>17</v>
      </c>
      <c r="L45" s="257" t="str">
        <f>K6</f>
        <v>Stavební úpravy a modernizace kanceláře A328</v>
      </c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 </v>
      </c>
      <c r="AI47" s="24" t="s">
        <v>23</v>
      </c>
      <c r="AM47" s="259" t="str">
        <f>IF(AN8= "","",AN8)</f>
        <v>26. 2. 2025</v>
      </c>
      <c r="AN47" s="259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25</v>
      </c>
      <c r="L49" s="3" t="str">
        <f>IF(E11= "","",E11)</f>
        <v>Slezská univerzita v Opavě, IČ: 47813059, Na Rybníčku 626/1, Předměstí, 74601 Opava</v>
      </c>
      <c r="AI49" s="24" t="s">
        <v>30</v>
      </c>
      <c r="AM49" s="260" t="str">
        <f>IF(E17="","",E17)</f>
        <v>Jiří Kupczyn</v>
      </c>
      <c r="AN49" s="261"/>
      <c r="AO49" s="261"/>
      <c r="AP49" s="261"/>
      <c r="AR49" s="29"/>
      <c r="AS49" s="262" t="s">
        <v>50</v>
      </c>
      <c r="AT49" s="26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33</v>
      </c>
      <c r="AM50" s="260" t="str">
        <f>IF(E20="","",E20)</f>
        <v>Jiří Kupczyn</v>
      </c>
      <c r="AN50" s="261"/>
      <c r="AO50" s="261"/>
      <c r="AP50" s="261"/>
      <c r="AR50" s="29"/>
      <c r="AS50" s="264"/>
      <c r="AT50" s="265"/>
      <c r="BD50" s="50"/>
    </row>
    <row r="51" spans="1:91" s="1" customFormat="1" ht="10.9" customHeight="1">
      <c r="B51" s="29"/>
      <c r="AR51" s="29"/>
      <c r="AS51" s="264"/>
      <c r="AT51" s="265"/>
      <c r="BD51" s="50"/>
    </row>
    <row r="52" spans="1:91" s="1" customFormat="1" ht="29.25" customHeight="1">
      <c r="B52" s="29"/>
      <c r="C52" s="266" t="s">
        <v>51</v>
      </c>
      <c r="D52" s="267"/>
      <c r="E52" s="267"/>
      <c r="F52" s="267"/>
      <c r="G52" s="267"/>
      <c r="H52" s="51"/>
      <c r="I52" s="268" t="s">
        <v>52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9" t="s">
        <v>53</v>
      </c>
      <c r="AH52" s="267"/>
      <c r="AI52" s="267"/>
      <c r="AJ52" s="267"/>
      <c r="AK52" s="267"/>
      <c r="AL52" s="267"/>
      <c r="AM52" s="267"/>
      <c r="AN52" s="268" t="s">
        <v>54</v>
      </c>
      <c r="AO52" s="267"/>
      <c r="AP52" s="267"/>
      <c r="AQ52" s="52" t="s">
        <v>55</v>
      </c>
      <c r="AR52" s="29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3">
        <f>ROUND(AG55,2)</f>
        <v>0</v>
      </c>
      <c r="AH54" s="273"/>
      <c r="AI54" s="273"/>
      <c r="AJ54" s="273"/>
      <c r="AK54" s="273"/>
      <c r="AL54" s="273"/>
      <c r="AM54" s="273"/>
      <c r="AN54" s="274">
        <f>SUM(AG54,AT54)</f>
        <v>0</v>
      </c>
      <c r="AO54" s="274"/>
      <c r="AP54" s="274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5</v>
      </c>
      <c r="BX54" s="66" t="s">
        <v>73</v>
      </c>
      <c r="CL54" s="66" t="s">
        <v>3</v>
      </c>
    </row>
    <row r="55" spans="1:91" s="6" customFormat="1" ht="16.5" customHeight="1">
      <c r="A55" s="68" t="s">
        <v>74</v>
      </c>
      <c r="B55" s="69"/>
      <c r="C55" s="70"/>
      <c r="D55" s="272" t="s">
        <v>75</v>
      </c>
      <c r="E55" s="272"/>
      <c r="F55" s="272"/>
      <c r="G55" s="272"/>
      <c r="H55" s="272"/>
      <c r="I55" s="71"/>
      <c r="J55" s="272" t="s">
        <v>76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0">
        <f>'01 - elektroinstalace'!J30</f>
        <v>0</v>
      </c>
      <c r="AH55" s="271"/>
      <c r="AI55" s="271"/>
      <c r="AJ55" s="271"/>
      <c r="AK55" s="271"/>
      <c r="AL55" s="271"/>
      <c r="AM55" s="271"/>
      <c r="AN55" s="270">
        <f>SUM(AG55,AT55)</f>
        <v>0</v>
      </c>
      <c r="AO55" s="271"/>
      <c r="AP55" s="271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elektroinstalace'!P87</f>
        <v>0</v>
      </c>
      <c r="AV55" s="74">
        <f>'01 - elektroinstalace'!J33</f>
        <v>0</v>
      </c>
      <c r="AW55" s="74">
        <f>'01 - elektroinstalace'!J34</f>
        <v>0</v>
      </c>
      <c r="AX55" s="74">
        <f>'01 - elektroinstalace'!J35</f>
        <v>0</v>
      </c>
      <c r="AY55" s="74">
        <f>'01 - elektroinstalace'!J36</f>
        <v>0</v>
      </c>
      <c r="AZ55" s="74">
        <f>'01 - elektroinstalace'!F33</f>
        <v>0</v>
      </c>
      <c r="BA55" s="74">
        <f>'01 - elektroinstalace'!F34</f>
        <v>0</v>
      </c>
      <c r="BB55" s="74">
        <f>'01 - elektroinstalace'!F35</f>
        <v>0</v>
      </c>
      <c r="BC55" s="74">
        <f>'01 - elektroinstalace'!F36</f>
        <v>0</v>
      </c>
      <c r="BD55" s="76">
        <f>'01 - elektroinstalace'!F37</f>
        <v>0</v>
      </c>
      <c r="BT55" s="77" t="s">
        <v>78</v>
      </c>
      <c r="BV55" s="77" t="s">
        <v>72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5" t="s">
        <v>6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76" t="str">
        <f>'Rekapitulace stavby'!K6</f>
        <v>Stavební úpravy a modernizace kanceláře A328</v>
      </c>
      <c r="F7" s="277"/>
      <c r="G7" s="277"/>
      <c r="H7" s="277"/>
      <c r="L7" s="17"/>
    </row>
    <row r="8" spans="2:46" s="1" customFormat="1" ht="12" customHeight="1">
      <c r="B8" s="29"/>
      <c r="D8" s="24" t="s">
        <v>82</v>
      </c>
      <c r="L8" s="29"/>
    </row>
    <row r="9" spans="2:46" s="1" customFormat="1" ht="16.5" customHeight="1">
      <c r="B9" s="29"/>
      <c r="E9" s="257" t="s">
        <v>83</v>
      </c>
      <c r="F9" s="278"/>
      <c r="G9" s="278"/>
      <c r="H9" s="27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19</v>
      </c>
      <c r="F11" s="22" t="s">
        <v>3</v>
      </c>
      <c r="I11" s="24" t="s">
        <v>20</v>
      </c>
      <c r="J11" s="22" t="s">
        <v>3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26. 2. 2025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3</v>
      </c>
      <c r="L14" s="29"/>
    </row>
    <row r="15" spans="2:46" s="1" customFormat="1" ht="18" customHeight="1">
      <c r="B15" s="29"/>
      <c r="E15" s="22" t="s">
        <v>501</v>
      </c>
      <c r="I15" s="24" t="s">
        <v>27</v>
      </c>
      <c r="J15" s="22" t="s">
        <v>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9" t="str">
        <f>'Rekapitulace stavby'!E14</f>
        <v>Vyplň údaj</v>
      </c>
      <c r="F18" s="241"/>
      <c r="G18" s="241"/>
      <c r="H18" s="241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26</v>
      </c>
      <c r="J20" s="22" t="s">
        <v>3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3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26</v>
      </c>
      <c r="J23" s="22" t="s">
        <v>3</v>
      </c>
      <c r="L23" s="29"/>
    </row>
    <row r="24" spans="2:12" s="1" customFormat="1" ht="18" customHeight="1">
      <c r="B24" s="29"/>
      <c r="E24" s="22" t="s">
        <v>31</v>
      </c>
      <c r="I24" s="24" t="s">
        <v>27</v>
      </c>
      <c r="J24" s="22" t="s">
        <v>3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47.25" customHeight="1">
      <c r="B27" s="79"/>
      <c r="E27" s="246" t="s">
        <v>35</v>
      </c>
      <c r="F27" s="246"/>
      <c r="G27" s="246"/>
      <c r="H27" s="246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36</v>
      </c>
      <c r="J30" s="60">
        <f>ROUND(J87,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49" t="s">
        <v>40</v>
      </c>
      <c r="E33" s="24" t="s">
        <v>41</v>
      </c>
      <c r="F33" s="81">
        <f>ROUND((SUM(BE87:BE156)),  2)</f>
        <v>0</v>
      </c>
      <c r="I33" s="82">
        <v>0.21</v>
      </c>
      <c r="J33" s="81">
        <f>ROUND(((SUM(BE87:BE156))*I33),  2)</f>
        <v>0</v>
      </c>
      <c r="L33" s="29"/>
    </row>
    <row r="34" spans="2:12" s="1" customFormat="1" ht="14.45" customHeight="1">
      <c r="B34" s="29"/>
      <c r="E34" s="24" t="s">
        <v>42</v>
      </c>
      <c r="F34" s="81">
        <f>ROUND((SUM(BF87:BF156)),  2)</f>
        <v>0</v>
      </c>
      <c r="I34" s="82">
        <v>0.12</v>
      </c>
      <c r="J34" s="81">
        <f>ROUND(((SUM(BF87:BF156))*I34),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1">
        <f>ROUND((SUM(BG87:BG156)),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1">
        <f>ROUND((SUM(BH87:BH156)),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1">
        <f>ROUND((SUM(BI87:BI156)),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46</v>
      </c>
      <c r="E39" s="51"/>
      <c r="F39" s="51"/>
      <c r="G39" s="85" t="s">
        <v>47</v>
      </c>
      <c r="H39" s="86" t="s">
        <v>48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84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76" t="str">
        <f>E7</f>
        <v>Stavební úpravy a modernizace kanceláře A328</v>
      </c>
      <c r="F48" s="277"/>
      <c r="G48" s="277"/>
      <c r="H48" s="277"/>
      <c r="L48" s="29"/>
    </row>
    <row r="49" spans="2:47" s="1" customFormat="1" ht="12" customHeight="1">
      <c r="B49" s="29"/>
      <c r="C49" s="24" t="s">
        <v>82</v>
      </c>
      <c r="L49" s="29"/>
    </row>
    <row r="50" spans="2:47" s="1" customFormat="1" ht="16.5" customHeight="1">
      <c r="B50" s="29"/>
      <c r="E50" s="257" t="str">
        <f>E9</f>
        <v>01 - elektroinstalace</v>
      </c>
      <c r="F50" s="278"/>
      <c r="G50" s="278"/>
      <c r="H50" s="278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 t="str">
        <f>IF(J12="","",J12)</f>
        <v>26. 2. 2025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25</v>
      </c>
      <c r="F54" s="22" t="str">
        <f>E15</f>
        <v>Slezská univerzita v Opavě, IČ: 47813059, Na Rybníčku 626/1, Předměstí, 74601 Opava</v>
      </c>
      <c r="I54" s="24" t="s">
        <v>30</v>
      </c>
      <c r="J54" s="27" t="str">
        <f>E21</f>
        <v>Jiří Kupczyn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33</v>
      </c>
      <c r="J55" s="27" t="str">
        <f>E24</f>
        <v>Jiří Kupczyn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85</v>
      </c>
      <c r="D57" s="83"/>
      <c r="E57" s="83"/>
      <c r="F57" s="83"/>
      <c r="G57" s="83"/>
      <c r="H57" s="83"/>
      <c r="I57" s="83"/>
      <c r="J57" s="90" t="s">
        <v>86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68</v>
      </c>
      <c r="J59" s="60">
        <f>J87</f>
        <v>0</v>
      </c>
      <c r="L59" s="29"/>
      <c r="AU59" s="14" t="s">
        <v>87</v>
      </c>
    </row>
    <row r="60" spans="2:47" s="8" customFormat="1" ht="24.95" customHeight="1">
      <c r="B60" s="92"/>
      <c r="D60" s="93" t="s">
        <v>88</v>
      </c>
      <c r="E60" s="94"/>
      <c r="F60" s="94"/>
      <c r="G60" s="94"/>
      <c r="H60" s="94"/>
      <c r="I60" s="94"/>
      <c r="J60" s="95">
        <f>J88</f>
        <v>0</v>
      </c>
      <c r="L60" s="92"/>
    </row>
    <row r="61" spans="2:47" s="9" customFormat="1" ht="19.899999999999999" customHeight="1">
      <c r="B61" s="96"/>
      <c r="D61" s="97" t="s">
        <v>89</v>
      </c>
      <c r="E61" s="98"/>
      <c r="F61" s="98"/>
      <c r="G61" s="98"/>
      <c r="H61" s="98"/>
      <c r="I61" s="98"/>
      <c r="J61" s="99">
        <f>J89</f>
        <v>0</v>
      </c>
      <c r="L61" s="96"/>
    </row>
    <row r="62" spans="2:47" s="9" customFormat="1" ht="19.899999999999999" customHeight="1">
      <c r="B62" s="96"/>
      <c r="D62" s="97" t="s">
        <v>90</v>
      </c>
      <c r="E62" s="98"/>
      <c r="F62" s="98"/>
      <c r="G62" s="98"/>
      <c r="H62" s="98"/>
      <c r="I62" s="98"/>
      <c r="J62" s="99">
        <f>J133</f>
        <v>0</v>
      </c>
      <c r="L62" s="96"/>
    </row>
    <row r="63" spans="2:47" s="8" customFormat="1" ht="24.95" customHeight="1">
      <c r="B63" s="92"/>
      <c r="D63" s="93" t="s">
        <v>91</v>
      </c>
      <c r="E63" s="94"/>
      <c r="F63" s="94"/>
      <c r="G63" s="94"/>
      <c r="H63" s="94"/>
      <c r="I63" s="94"/>
      <c r="J63" s="95">
        <f>J138</f>
        <v>0</v>
      </c>
      <c r="L63" s="92"/>
    </row>
    <row r="64" spans="2:47" s="9" customFormat="1" ht="19.899999999999999" customHeight="1">
      <c r="B64" s="96"/>
      <c r="D64" s="97" t="s">
        <v>92</v>
      </c>
      <c r="E64" s="98"/>
      <c r="F64" s="98"/>
      <c r="G64" s="98"/>
      <c r="H64" s="98"/>
      <c r="I64" s="98"/>
      <c r="J64" s="99">
        <f>J139</f>
        <v>0</v>
      </c>
      <c r="L64" s="96"/>
    </row>
    <row r="65" spans="2:12" s="9" customFormat="1" ht="19.899999999999999" customHeight="1">
      <c r="B65" s="96"/>
      <c r="D65" s="97" t="s">
        <v>93</v>
      </c>
      <c r="E65" s="98"/>
      <c r="F65" s="98"/>
      <c r="G65" s="98"/>
      <c r="H65" s="98"/>
      <c r="I65" s="98"/>
      <c r="J65" s="99">
        <f>J143</f>
        <v>0</v>
      </c>
      <c r="L65" s="96"/>
    </row>
    <row r="66" spans="2:12" s="9" customFormat="1" ht="19.899999999999999" customHeight="1">
      <c r="B66" s="96"/>
      <c r="D66" s="97" t="s">
        <v>94</v>
      </c>
      <c r="E66" s="98"/>
      <c r="F66" s="98"/>
      <c r="G66" s="98"/>
      <c r="H66" s="98"/>
      <c r="I66" s="98"/>
      <c r="J66" s="99">
        <f>J147</f>
        <v>0</v>
      </c>
      <c r="L66" s="96"/>
    </row>
    <row r="67" spans="2:12" s="8" customFormat="1" ht="24.95" customHeight="1">
      <c r="B67" s="92"/>
      <c r="D67" s="93" t="s">
        <v>95</v>
      </c>
      <c r="E67" s="94"/>
      <c r="F67" s="94"/>
      <c r="G67" s="94"/>
      <c r="H67" s="94"/>
      <c r="I67" s="94"/>
      <c r="J67" s="95">
        <f>J153</f>
        <v>0</v>
      </c>
      <c r="L67" s="92"/>
    </row>
    <row r="68" spans="2:12" s="1" customFormat="1" ht="21.75" customHeight="1">
      <c r="B68" s="29"/>
      <c r="L68" s="29"/>
    </row>
    <row r="69" spans="2:12" s="1" customFormat="1" ht="6.95" customHeight="1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29"/>
    </row>
    <row r="73" spans="2:12" s="1" customFormat="1" ht="6.95" customHeight="1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29"/>
    </row>
    <row r="74" spans="2:12" s="1" customFormat="1" ht="24.95" customHeight="1">
      <c r="B74" s="29"/>
      <c r="C74" s="18" t="s">
        <v>96</v>
      </c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4" t="s">
        <v>17</v>
      </c>
      <c r="L76" s="29"/>
    </row>
    <row r="77" spans="2:12" s="1" customFormat="1" ht="16.5" customHeight="1">
      <c r="B77" s="29"/>
      <c r="E77" s="276" t="str">
        <f>E7</f>
        <v>Stavební úpravy a modernizace kanceláře A328</v>
      </c>
      <c r="F77" s="277"/>
      <c r="G77" s="277"/>
      <c r="H77" s="277"/>
      <c r="L77" s="29"/>
    </row>
    <row r="78" spans="2:12" s="1" customFormat="1" ht="12" customHeight="1">
      <c r="B78" s="29"/>
      <c r="C78" s="24" t="s">
        <v>82</v>
      </c>
      <c r="L78" s="29"/>
    </row>
    <row r="79" spans="2:12" s="1" customFormat="1" ht="16.5" customHeight="1">
      <c r="B79" s="29"/>
      <c r="E79" s="257" t="str">
        <f>E9</f>
        <v>01 - elektroinstalace</v>
      </c>
      <c r="F79" s="278"/>
      <c r="G79" s="278"/>
      <c r="H79" s="278"/>
      <c r="L79" s="29"/>
    </row>
    <row r="80" spans="2:12" s="1" customFormat="1" ht="6.95" customHeight="1">
      <c r="B80" s="29"/>
      <c r="L80" s="29"/>
    </row>
    <row r="81" spans="2:65" s="1" customFormat="1" ht="12" customHeight="1">
      <c r="B81" s="29"/>
      <c r="C81" s="24" t="s">
        <v>21</v>
      </c>
      <c r="F81" s="22" t="str">
        <f>F12</f>
        <v xml:space="preserve"> </v>
      </c>
      <c r="I81" s="24" t="s">
        <v>23</v>
      </c>
      <c r="J81" s="46" t="str">
        <f>IF(J12="","",J12)</f>
        <v>26. 2. 2025</v>
      </c>
      <c r="L81" s="29"/>
    </row>
    <row r="82" spans="2:65" s="1" customFormat="1" ht="6.95" customHeight="1">
      <c r="B82" s="29"/>
      <c r="L82" s="29"/>
    </row>
    <row r="83" spans="2:65" s="1" customFormat="1" ht="15.2" customHeight="1">
      <c r="B83" s="29"/>
      <c r="C83" s="24" t="s">
        <v>25</v>
      </c>
      <c r="F83" s="22" t="str">
        <f>E15</f>
        <v>Slezská univerzita v Opavě, IČ: 47813059, Na Rybníčku 626/1, Předměstí, 74601 Opava</v>
      </c>
      <c r="I83" s="24" t="s">
        <v>30</v>
      </c>
      <c r="J83" s="27" t="str">
        <f>E21</f>
        <v>Jiří Kupczyn</v>
      </c>
      <c r="L83" s="29"/>
    </row>
    <row r="84" spans="2:65" s="1" customFormat="1" ht="15.2" customHeight="1">
      <c r="B84" s="29"/>
      <c r="C84" s="24" t="s">
        <v>28</v>
      </c>
      <c r="F84" s="22" t="str">
        <f>IF(E18="","",E18)</f>
        <v>Vyplň údaj</v>
      </c>
      <c r="I84" s="24" t="s">
        <v>33</v>
      </c>
      <c r="J84" s="27" t="str">
        <f>E24</f>
        <v>Jiří Kupczyn</v>
      </c>
      <c r="L84" s="29"/>
    </row>
    <row r="85" spans="2:65" s="1" customFormat="1" ht="10.35" customHeight="1">
      <c r="B85" s="29"/>
      <c r="L85" s="29"/>
    </row>
    <row r="86" spans="2:65" s="10" customFormat="1" ht="29.25" customHeight="1">
      <c r="B86" s="100"/>
      <c r="C86" s="101" t="s">
        <v>97</v>
      </c>
      <c r="D86" s="102" t="s">
        <v>55</v>
      </c>
      <c r="E86" s="102" t="s">
        <v>51</v>
      </c>
      <c r="F86" s="102" t="s">
        <v>52</v>
      </c>
      <c r="G86" s="102" t="s">
        <v>98</v>
      </c>
      <c r="H86" s="102" t="s">
        <v>99</v>
      </c>
      <c r="I86" s="102" t="s">
        <v>100</v>
      </c>
      <c r="J86" s="102" t="s">
        <v>86</v>
      </c>
      <c r="K86" s="103" t="s">
        <v>101</v>
      </c>
      <c r="L86" s="100"/>
      <c r="M86" s="53" t="s">
        <v>3</v>
      </c>
      <c r="N86" s="54" t="s">
        <v>40</v>
      </c>
      <c r="O86" s="54" t="s">
        <v>102</v>
      </c>
      <c r="P86" s="54" t="s">
        <v>103</v>
      </c>
      <c r="Q86" s="54" t="s">
        <v>104</v>
      </c>
      <c r="R86" s="54" t="s">
        <v>105</v>
      </c>
      <c r="S86" s="54" t="s">
        <v>106</v>
      </c>
      <c r="T86" s="55" t="s">
        <v>107</v>
      </c>
    </row>
    <row r="87" spans="2:65" s="1" customFormat="1" ht="22.9" customHeight="1">
      <c r="B87" s="29"/>
      <c r="C87" s="58" t="s">
        <v>108</v>
      </c>
      <c r="J87" s="104">
        <f>BK87</f>
        <v>0</v>
      </c>
      <c r="L87" s="29"/>
      <c r="M87" s="56"/>
      <c r="N87" s="47"/>
      <c r="O87" s="47"/>
      <c r="P87" s="105">
        <f>P88+P138+P153</f>
        <v>0</v>
      </c>
      <c r="Q87" s="47"/>
      <c r="R87" s="105">
        <f>R88+R138+R153</f>
        <v>2.39685E-2</v>
      </c>
      <c r="S87" s="47"/>
      <c r="T87" s="106">
        <f>T88+T138+T153</f>
        <v>0.7052480000000001</v>
      </c>
      <c r="AT87" s="14" t="s">
        <v>69</v>
      </c>
      <c r="AU87" s="14" t="s">
        <v>87</v>
      </c>
      <c r="BK87" s="107">
        <f>BK88+BK138+BK153</f>
        <v>0</v>
      </c>
    </row>
    <row r="88" spans="2:65" s="11" customFormat="1" ht="25.9" customHeight="1">
      <c r="B88" s="108"/>
      <c r="D88" s="109" t="s">
        <v>69</v>
      </c>
      <c r="E88" s="110" t="s">
        <v>109</v>
      </c>
      <c r="F88" s="110" t="s">
        <v>110</v>
      </c>
      <c r="I88" s="111"/>
      <c r="J88" s="112">
        <f>BK88</f>
        <v>0</v>
      </c>
      <c r="L88" s="108"/>
      <c r="M88" s="113"/>
      <c r="P88" s="114">
        <f>P89+P133</f>
        <v>0</v>
      </c>
      <c r="R88" s="114">
        <f>R89+R133</f>
        <v>2.35485E-2</v>
      </c>
      <c r="T88" s="115">
        <f>T89+T133</f>
        <v>5.2480000000000001E-3</v>
      </c>
      <c r="AR88" s="109" t="s">
        <v>80</v>
      </c>
      <c r="AT88" s="116" t="s">
        <v>69</v>
      </c>
      <c r="AU88" s="116" t="s">
        <v>70</v>
      </c>
      <c r="AY88" s="109" t="s">
        <v>111</v>
      </c>
      <c r="BK88" s="117">
        <f>BK89+BK133</f>
        <v>0</v>
      </c>
    </row>
    <row r="89" spans="2:65" s="11" customFormat="1" ht="22.9" customHeight="1">
      <c r="B89" s="108"/>
      <c r="D89" s="109" t="s">
        <v>69</v>
      </c>
      <c r="E89" s="118" t="s">
        <v>112</v>
      </c>
      <c r="F89" s="118" t="s">
        <v>113</v>
      </c>
      <c r="I89" s="111"/>
      <c r="J89" s="119">
        <f>BK89</f>
        <v>0</v>
      </c>
      <c r="L89" s="108"/>
      <c r="M89" s="113"/>
      <c r="P89" s="114">
        <f>SUM(P90:P132)</f>
        <v>0</v>
      </c>
      <c r="R89" s="114">
        <f>SUM(R90:R132)</f>
        <v>2.30285E-2</v>
      </c>
      <c r="T89" s="115">
        <f>SUM(T90:T132)</f>
        <v>5.2480000000000001E-3</v>
      </c>
      <c r="AR89" s="109" t="s">
        <v>80</v>
      </c>
      <c r="AT89" s="116" t="s">
        <v>69</v>
      </c>
      <c r="AU89" s="116" t="s">
        <v>78</v>
      </c>
      <c r="AY89" s="109" t="s">
        <v>111</v>
      </c>
      <c r="BK89" s="117">
        <f>SUM(BK90:BK132)</f>
        <v>0</v>
      </c>
    </row>
    <row r="90" spans="2:65" s="1" customFormat="1" ht="24.2" customHeight="1">
      <c r="B90" s="120"/>
      <c r="C90" s="121" t="s">
        <v>78</v>
      </c>
      <c r="D90" s="121" t="s">
        <v>114</v>
      </c>
      <c r="E90" s="122" t="s">
        <v>115</v>
      </c>
      <c r="F90" s="123" t="s">
        <v>116</v>
      </c>
      <c r="G90" s="124" t="s">
        <v>117</v>
      </c>
      <c r="H90" s="125">
        <v>5</v>
      </c>
      <c r="I90" s="126"/>
      <c r="J90" s="127">
        <f>ROUND(I90*H90,2)</f>
        <v>0</v>
      </c>
      <c r="K90" s="123" t="s">
        <v>118</v>
      </c>
      <c r="L90" s="29"/>
      <c r="M90" s="128" t="s">
        <v>3</v>
      </c>
      <c r="N90" s="129" t="s">
        <v>41</v>
      </c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32" t="s">
        <v>119</v>
      </c>
      <c r="AT90" s="132" t="s">
        <v>114</v>
      </c>
      <c r="AU90" s="132" t="s">
        <v>80</v>
      </c>
      <c r="AY90" s="14" t="s">
        <v>111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4" t="s">
        <v>78</v>
      </c>
      <c r="BK90" s="133">
        <f>ROUND(I90*H90,2)</f>
        <v>0</v>
      </c>
      <c r="BL90" s="14" t="s">
        <v>119</v>
      </c>
      <c r="BM90" s="132" t="s">
        <v>120</v>
      </c>
    </row>
    <row r="91" spans="2:65" s="1" customFormat="1" ht="11.25">
      <c r="B91" s="29"/>
      <c r="D91" s="134" t="s">
        <v>121</v>
      </c>
      <c r="F91" s="135" t="s">
        <v>122</v>
      </c>
      <c r="I91" s="136"/>
      <c r="L91" s="29"/>
      <c r="M91" s="137"/>
      <c r="T91" s="50"/>
      <c r="AT91" s="14" t="s">
        <v>121</v>
      </c>
      <c r="AU91" s="14" t="s">
        <v>80</v>
      </c>
    </row>
    <row r="92" spans="2:65" s="1" customFormat="1" ht="16.5" customHeight="1">
      <c r="B92" s="120"/>
      <c r="C92" s="138" t="s">
        <v>80</v>
      </c>
      <c r="D92" s="138" t="s">
        <v>123</v>
      </c>
      <c r="E92" s="139" t="s">
        <v>124</v>
      </c>
      <c r="F92" s="140" t="s">
        <v>125</v>
      </c>
      <c r="G92" s="141" t="s">
        <v>117</v>
      </c>
      <c r="H92" s="142">
        <v>5</v>
      </c>
      <c r="I92" s="143"/>
      <c r="J92" s="144">
        <f>ROUND(I92*H92,2)</f>
        <v>0</v>
      </c>
      <c r="K92" s="140" t="s">
        <v>118</v>
      </c>
      <c r="L92" s="145"/>
      <c r="M92" s="146" t="s">
        <v>3</v>
      </c>
      <c r="N92" s="147" t="s">
        <v>41</v>
      </c>
      <c r="P92" s="130">
        <f>O92*H92</f>
        <v>0</v>
      </c>
      <c r="Q92" s="130">
        <v>2.3000000000000001E-4</v>
      </c>
      <c r="R92" s="130">
        <f>Q92*H92</f>
        <v>1.15E-3</v>
      </c>
      <c r="S92" s="130">
        <v>0</v>
      </c>
      <c r="T92" s="131">
        <f>S92*H92</f>
        <v>0</v>
      </c>
      <c r="AR92" s="132" t="s">
        <v>126</v>
      </c>
      <c r="AT92" s="132" t="s">
        <v>123</v>
      </c>
      <c r="AU92" s="132" t="s">
        <v>80</v>
      </c>
      <c r="AY92" s="14" t="s">
        <v>111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4" t="s">
        <v>78</v>
      </c>
      <c r="BK92" s="133">
        <f>ROUND(I92*H92,2)</f>
        <v>0</v>
      </c>
      <c r="BL92" s="14" t="s">
        <v>119</v>
      </c>
      <c r="BM92" s="132" t="s">
        <v>127</v>
      </c>
    </row>
    <row r="93" spans="2:65" s="1" customFormat="1" ht="24.2" customHeight="1">
      <c r="B93" s="120"/>
      <c r="C93" s="121" t="s">
        <v>128</v>
      </c>
      <c r="D93" s="121" t="s">
        <v>114</v>
      </c>
      <c r="E93" s="122" t="s">
        <v>129</v>
      </c>
      <c r="F93" s="123" t="s">
        <v>130</v>
      </c>
      <c r="G93" s="124" t="s">
        <v>131</v>
      </c>
      <c r="H93" s="125">
        <v>1</v>
      </c>
      <c r="I93" s="126"/>
      <c r="J93" s="127">
        <f>ROUND(I93*H93,2)</f>
        <v>0</v>
      </c>
      <c r="K93" s="123" t="s">
        <v>118</v>
      </c>
      <c r="L93" s="29"/>
      <c r="M93" s="128" t="s">
        <v>3</v>
      </c>
      <c r="N93" s="129" t="s">
        <v>41</v>
      </c>
      <c r="P93" s="130">
        <f>O93*H93</f>
        <v>0</v>
      </c>
      <c r="Q93" s="130">
        <v>0</v>
      </c>
      <c r="R93" s="130">
        <f>Q93*H93</f>
        <v>0</v>
      </c>
      <c r="S93" s="130">
        <v>0</v>
      </c>
      <c r="T93" s="131">
        <f>S93*H93</f>
        <v>0</v>
      </c>
      <c r="AR93" s="132" t="s">
        <v>119</v>
      </c>
      <c r="AT93" s="132" t="s">
        <v>114</v>
      </c>
      <c r="AU93" s="132" t="s">
        <v>80</v>
      </c>
      <c r="AY93" s="14" t="s">
        <v>111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4" t="s">
        <v>78</v>
      </c>
      <c r="BK93" s="133">
        <f>ROUND(I93*H93,2)</f>
        <v>0</v>
      </c>
      <c r="BL93" s="14" t="s">
        <v>119</v>
      </c>
      <c r="BM93" s="132" t="s">
        <v>132</v>
      </c>
    </row>
    <row r="94" spans="2:65" s="1" customFormat="1" ht="11.25">
      <c r="B94" s="29"/>
      <c r="D94" s="134" t="s">
        <v>121</v>
      </c>
      <c r="F94" s="135" t="s">
        <v>133</v>
      </c>
      <c r="I94" s="136"/>
      <c r="L94" s="29"/>
      <c r="M94" s="137"/>
      <c r="T94" s="50"/>
      <c r="AT94" s="14" t="s">
        <v>121</v>
      </c>
      <c r="AU94" s="14" t="s">
        <v>80</v>
      </c>
    </row>
    <row r="95" spans="2:65" s="1" customFormat="1" ht="16.5" customHeight="1">
      <c r="B95" s="120"/>
      <c r="C95" s="138" t="s">
        <v>134</v>
      </c>
      <c r="D95" s="138" t="s">
        <v>123</v>
      </c>
      <c r="E95" s="139" t="s">
        <v>135</v>
      </c>
      <c r="F95" s="140" t="s">
        <v>136</v>
      </c>
      <c r="G95" s="141" t="s">
        <v>131</v>
      </c>
      <c r="H95" s="142">
        <v>1</v>
      </c>
      <c r="I95" s="143"/>
      <c r="J95" s="144">
        <f>ROUND(I95*H95,2)</f>
        <v>0</v>
      </c>
      <c r="K95" s="140" t="s">
        <v>118</v>
      </c>
      <c r="L95" s="145"/>
      <c r="M95" s="146" t="s">
        <v>3</v>
      </c>
      <c r="N95" s="147" t="s">
        <v>41</v>
      </c>
      <c r="P95" s="130">
        <f>O95*H95</f>
        <v>0</v>
      </c>
      <c r="Q95" s="130">
        <v>9.0000000000000006E-5</v>
      </c>
      <c r="R95" s="130">
        <f>Q95*H95</f>
        <v>9.0000000000000006E-5</v>
      </c>
      <c r="S95" s="130">
        <v>0</v>
      </c>
      <c r="T95" s="131">
        <f>S95*H95</f>
        <v>0</v>
      </c>
      <c r="AR95" s="132" t="s">
        <v>126</v>
      </c>
      <c r="AT95" s="132" t="s">
        <v>123</v>
      </c>
      <c r="AU95" s="132" t="s">
        <v>80</v>
      </c>
      <c r="AY95" s="14" t="s">
        <v>111</v>
      </c>
      <c r="BE95" s="133">
        <f>IF(N95="základní",J95,0)</f>
        <v>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4" t="s">
        <v>78</v>
      </c>
      <c r="BK95" s="133">
        <f>ROUND(I95*H95,2)</f>
        <v>0</v>
      </c>
      <c r="BL95" s="14" t="s">
        <v>119</v>
      </c>
      <c r="BM95" s="132" t="s">
        <v>137</v>
      </c>
    </row>
    <row r="96" spans="2:65" s="1" customFormat="1" ht="24.2" customHeight="1">
      <c r="B96" s="120"/>
      <c r="C96" s="121" t="s">
        <v>138</v>
      </c>
      <c r="D96" s="121" t="s">
        <v>114</v>
      </c>
      <c r="E96" s="122" t="s">
        <v>139</v>
      </c>
      <c r="F96" s="123" t="s">
        <v>140</v>
      </c>
      <c r="G96" s="124" t="s">
        <v>131</v>
      </c>
      <c r="H96" s="125">
        <v>3</v>
      </c>
      <c r="I96" s="126"/>
      <c r="J96" s="127">
        <f>ROUND(I96*H96,2)</f>
        <v>0</v>
      </c>
      <c r="K96" s="123" t="s">
        <v>118</v>
      </c>
      <c r="L96" s="29"/>
      <c r="M96" s="128" t="s">
        <v>3</v>
      </c>
      <c r="N96" s="129" t="s">
        <v>41</v>
      </c>
      <c r="P96" s="130">
        <f>O96*H96</f>
        <v>0</v>
      </c>
      <c r="Q96" s="130">
        <v>0</v>
      </c>
      <c r="R96" s="130">
        <f>Q96*H96</f>
        <v>0</v>
      </c>
      <c r="S96" s="130">
        <v>0</v>
      </c>
      <c r="T96" s="131">
        <f>S96*H96</f>
        <v>0</v>
      </c>
      <c r="AR96" s="132" t="s">
        <v>119</v>
      </c>
      <c r="AT96" s="132" t="s">
        <v>114</v>
      </c>
      <c r="AU96" s="132" t="s">
        <v>80</v>
      </c>
      <c r="AY96" s="14" t="s">
        <v>111</v>
      </c>
      <c r="BE96" s="133">
        <f>IF(N96="základní",J96,0)</f>
        <v>0</v>
      </c>
      <c r="BF96" s="133">
        <f>IF(N96="snížená",J96,0)</f>
        <v>0</v>
      </c>
      <c r="BG96" s="133">
        <f>IF(N96="zákl. přenesená",J96,0)</f>
        <v>0</v>
      </c>
      <c r="BH96" s="133">
        <f>IF(N96="sníž. přenesená",J96,0)</f>
        <v>0</v>
      </c>
      <c r="BI96" s="133">
        <f>IF(N96="nulová",J96,0)</f>
        <v>0</v>
      </c>
      <c r="BJ96" s="14" t="s">
        <v>78</v>
      </c>
      <c r="BK96" s="133">
        <f>ROUND(I96*H96,2)</f>
        <v>0</v>
      </c>
      <c r="BL96" s="14" t="s">
        <v>119</v>
      </c>
      <c r="BM96" s="132" t="s">
        <v>141</v>
      </c>
    </row>
    <row r="97" spans="2:65" s="1" customFormat="1" ht="11.25">
      <c r="B97" s="29"/>
      <c r="D97" s="134" t="s">
        <v>121</v>
      </c>
      <c r="F97" s="135" t="s">
        <v>142</v>
      </c>
      <c r="I97" s="136"/>
      <c r="L97" s="29"/>
      <c r="M97" s="137"/>
      <c r="T97" s="50"/>
      <c r="AT97" s="14" t="s">
        <v>121</v>
      </c>
      <c r="AU97" s="14" t="s">
        <v>80</v>
      </c>
    </row>
    <row r="98" spans="2:65" s="1" customFormat="1" ht="16.5" customHeight="1">
      <c r="B98" s="120"/>
      <c r="C98" s="138" t="s">
        <v>143</v>
      </c>
      <c r="D98" s="138" t="s">
        <v>123</v>
      </c>
      <c r="E98" s="139" t="s">
        <v>144</v>
      </c>
      <c r="F98" s="140" t="s">
        <v>145</v>
      </c>
      <c r="G98" s="141" t="s">
        <v>131</v>
      </c>
      <c r="H98" s="142">
        <v>3</v>
      </c>
      <c r="I98" s="143"/>
      <c r="J98" s="144">
        <f>ROUND(I98*H98,2)</f>
        <v>0</v>
      </c>
      <c r="K98" s="140" t="s">
        <v>118</v>
      </c>
      <c r="L98" s="145"/>
      <c r="M98" s="146" t="s">
        <v>3</v>
      </c>
      <c r="N98" s="147" t="s">
        <v>41</v>
      </c>
      <c r="P98" s="130">
        <f>O98*H98</f>
        <v>0</v>
      </c>
      <c r="Q98" s="130">
        <v>5.0000000000000002E-5</v>
      </c>
      <c r="R98" s="130">
        <f>Q98*H98</f>
        <v>1.5000000000000001E-4</v>
      </c>
      <c r="S98" s="130">
        <v>0</v>
      </c>
      <c r="T98" s="131">
        <f>S98*H98</f>
        <v>0</v>
      </c>
      <c r="AR98" s="132" t="s">
        <v>126</v>
      </c>
      <c r="AT98" s="132" t="s">
        <v>123</v>
      </c>
      <c r="AU98" s="132" t="s">
        <v>80</v>
      </c>
      <c r="AY98" s="14" t="s">
        <v>111</v>
      </c>
      <c r="BE98" s="133">
        <f>IF(N98="základní",J98,0)</f>
        <v>0</v>
      </c>
      <c r="BF98" s="133">
        <f>IF(N98="snížená",J98,0)</f>
        <v>0</v>
      </c>
      <c r="BG98" s="133">
        <f>IF(N98="zákl. přenesená",J98,0)</f>
        <v>0</v>
      </c>
      <c r="BH98" s="133">
        <f>IF(N98="sníž. přenesená",J98,0)</f>
        <v>0</v>
      </c>
      <c r="BI98" s="133">
        <f>IF(N98="nulová",J98,0)</f>
        <v>0</v>
      </c>
      <c r="BJ98" s="14" t="s">
        <v>78</v>
      </c>
      <c r="BK98" s="133">
        <f>ROUND(I98*H98,2)</f>
        <v>0</v>
      </c>
      <c r="BL98" s="14" t="s">
        <v>119</v>
      </c>
      <c r="BM98" s="132" t="s">
        <v>146</v>
      </c>
    </row>
    <row r="99" spans="2:65" s="1" customFormat="1" ht="24.2" customHeight="1">
      <c r="B99" s="120"/>
      <c r="C99" s="121" t="s">
        <v>147</v>
      </c>
      <c r="D99" s="121" t="s">
        <v>114</v>
      </c>
      <c r="E99" s="122" t="s">
        <v>148</v>
      </c>
      <c r="F99" s="123" t="s">
        <v>149</v>
      </c>
      <c r="G99" s="124" t="s">
        <v>117</v>
      </c>
      <c r="H99" s="125">
        <v>20</v>
      </c>
      <c r="I99" s="126"/>
      <c r="J99" s="127">
        <f>ROUND(I99*H99,2)</f>
        <v>0</v>
      </c>
      <c r="K99" s="123" t="s">
        <v>118</v>
      </c>
      <c r="L99" s="29"/>
      <c r="M99" s="128" t="s">
        <v>3</v>
      </c>
      <c r="N99" s="129" t="s">
        <v>41</v>
      </c>
      <c r="P99" s="130">
        <f>O99*H99</f>
        <v>0</v>
      </c>
      <c r="Q99" s="130">
        <v>0</v>
      </c>
      <c r="R99" s="130">
        <f>Q99*H99</f>
        <v>0</v>
      </c>
      <c r="S99" s="130">
        <v>0</v>
      </c>
      <c r="T99" s="131">
        <f>S99*H99</f>
        <v>0</v>
      </c>
      <c r="AR99" s="132" t="s">
        <v>119</v>
      </c>
      <c r="AT99" s="132" t="s">
        <v>114</v>
      </c>
      <c r="AU99" s="132" t="s">
        <v>80</v>
      </c>
      <c r="AY99" s="14" t="s">
        <v>111</v>
      </c>
      <c r="BE99" s="133">
        <f>IF(N99="základní",J99,0)</f>
        <v>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4" t="s">
        <v>78</v>
      </c>
      <c r="BK99" s="133">
        <f>ROUND(I99*H99,2)</f>
        <v>0</v>
      </c>
      <c r="BL99" s="14" t="s">
        <v>119</v>
      </c>
      <c r="BM99" s="132" t="s">
        <v>150</v>
      </c>
    </row>
    <row r="100" spans="2:65" s="1" customFormat="1" ht="11.25">
      <c r="B100" s="29"/>
      <c r="D100" s="134" t="s">
        <v>121</v>
      </c>
      <c r="F100" s="135" t="s">
        <v>151</v>
      </c>
      <c r="I100" s="136"/>
      <c r="L100" s="29"/>
      <c r="M100" s="137"/>
      <c r="T100" s="50"/>
      <c r="AT100" s="14" t="s">
        <v>121</v>
      </c>
      <c r="AU100" s="14" t="s">
        <v>80</v>
      </c>
    </row>
    <row r="101" spans="2:65" s="1" customFormat="1" ht="16.5" customHeight="1">
      <c r="B101" s="120"/>
      <c r="C101" s="138" t="s">
        <v>152</v>
      </c>
      <c r="D101" s="138" t="s">
        <v>123</v>
      </c>
      <c r="E101" s="139" t="s">
        <v>153</v>
      </c>
      <c r="F101" s="140" t="s">
        <v>154</v>
      </c>
      <c r="G101" s="141" t="s">
        <v>117</v>
      </c>
      <c r="H101" s="142">
        <v>23</v>
      </c>
      <c r="I101" s="143"/>
      <c r="J101" s="144">
        <f>ROUND(I101*H101,2)</f>
        <v>0</v>
      </c>
      <c r="K101" s="140" t="s">
        <v>118</v>
      </c>
      <c r="L101" s="145"/>
      <c r="M101" s="146" t="s">
        <v>3</v>
      </c>
      <c r="N101" s="147" t="s">
        <v>41</v>
      </c>
      <c r="P101" s="130">
        <f>O101*H101</f>
        <v>0</v>
      </c>
      <c r="Q101" s="130">
        <v>1.2E-4</v>
      </c>
      <c r="R101" s="130">
        <f>Q101*H101</f>
        <v>2.7599999999999999E-3</v>
      </c>
      <c r="S101" s="130">
        <v>0</v>
      </c>
      <c r="T101" s="131">
        <f>S101*H101</f>
        <v>0</v>
      </c>
      <c r="AR101" s="132" t="s">
        <v>126</v>
      </c>
      <c r="AT101" s="132" t="s">
        <v>123</v>
      </c>
      <c r="AU101" s="132" t="s">
        <v>80</v>
      </c>
      <c r="AY101" s="14" t="s">
        <v>111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4" t="s">
        <v>78</v>
      </c>
      <c r="BK101" s="133">
        <f>ROUND(I101*H101,2)</f>
        <v>0</v>
      </c>
      <c r="BL101" s="14" t="s">
        <v>119</v>
      </c>
      <c r="BM101" s="132" t="s">
        <v>155</v>
      </c>
    </row>
    <row r="102" spans="2:65" s="1" customFormat="1" ht="24.2" customHeight="1">
      <c r="B102" s="120"/>
      <c r="C102" s="121" t="s">
        <v>156</v>
      </c>
      <c r="D102" s="121" t="s">
        <v>114</v>
      </c>
      <c r="E102" s="122" t="s">
        <v>157</v>
      </c>
      <c r="F102" s="123" t="s">
        <v>158</v>
      </c>
      <c r="G102" s="124" t="s">
        <v>117</v>
      </c>
      <c r="H102" s="125">
        <v>7</v>
      </c>
      <c r="I102" s="126"/>
      <c r="J102" s="127">
        <f>ROUND(I102*H102,2)</f>
        <v>0</v>
      </c>
      <c r="K102" s="123" t="s">
        <v>118</v>
      </c>
      <c r="L102" s="29"/>
      <c r="M102" s="128" t="s">
        <v>3</v>
      </c>
      <c r="N102" s="129" t="s">
        <v>41</v>
      </c>
      <c r="P102" s="130">
        <f>O102*H102</f>
        <v>0</v>
      </c>
      <c r="Q102" s="130">
        <v>0</v>
      </c>
      <c r="R102" s="130">
        <f>Q102*H102</f>
        <v>0</v>
      </c>
      <c r="S102" s="130">
        <v>0</v>
      </c>
      <c r="T102" s="131">
        <f>S102*H102</f>
        <v>0</v>
      </c>
      <c r="AR102" s="132" t="s">
        <v>119</v>
      </c>
      <c r="AT102" s="132" t="s">
        <v>114</v>
      </c>
      <c r="AU102" s="132" t="s">
        <v>80</v>
      </c>
      <c r="AY102" s="14" t="s">
        <v>111</v>
      </c>
      <c r="BE102" s="133">
        <f>IF(N102="základní",J102,0)</f>
        <v>0</v>
      </c>
      <c r="BF102" s="133">
        <f>IF(N102="snížená",J102,0)</f>
        <v>0</v>
      </c>
      <c r="BG102" s="133">
        <f>IF(N102="zákl. přenesená",J102,0)</f>
        <v>0</v>
      </c>
      <c r="BH102" s="133">
        <f>IF(N102="sníž. přenesená",J102,0)</f>
        <v>0</v>
      </c>
      <c r="BI102" s="133">
        <f>IF(N102="nulová",J102,0)</f>
        <v>0</v>
      </c>
      <c r="BJ102" s="14" t="s">
        <v>78</v>
      </c>
      <c r="BK102" s="133">
        <f>ROUND(I102*H102,2)</f>
        <v>0</v>
      </c>
      <c r="BL102" s="14" t="s">
        <v>119</v>
      </c>
      <c r="BM102" s="132" t="s">
        <v>159</v>
      </c>
    </row>
    <row r="103" spans="2:65" s="1" customFormat="1" ht="11.25">
      <c r="B103" s="29"/>
      <c r="D103" s="134" t="s">
        <v>121</v>
      </c>
      <c r="F103" s="135" t="s">
        <v>160</v>
      </c>
      <c r="I103" s="136"/>
      <c r="L103" s="29"/>
      <c r="M103" s="137"/>
      <c r="T103" s="50"/>
      <c r="AT103" s="14" t="s">
        <v>121</v>
      </c>
      <c r="AU103" s="14" t="s">
        <v>80</v>
      </c>
    </row>
    <row r="104" spans="2:65" s="1" customFormat="1" ht="16.5" customHeight="1">
      <c r="B104" s="120"/>
      <c r="C104" s="138" t="s">
        <v>161</v>
      </c>
      <c r="D104" s="138" t="s">
        <v>123</v>
      </c>
      <c r="E104" s="139" t="s">
        <v>162</v>
      </c>
      <c r="F104" s="140" t="s">
        <v>163</v>
      </c>
      <c r="G104" s="141" t="s">
        <v>117</v>
      </c>
      <c r="H104" s="142">
        <v>8.0500000000000007</v>
      </c>
      <c r="I104" s="143"/>
      <c r="J104" s="144">
        <f>ROUND(I104*H104,2)</f>
        <v>0</v>
      </c>
      <c r="K104" s="140" t="s">
        <v>118</v>
      </c>
      <c r="L104" s="145"/>
      <c r="M104" s="146" t="s">
        <v>3</v>
      </c>
      <c r="N104" s="147" t="s">
        <v>41</v>
      </c>
      <c r="P104" s="130">
        <f>O104*H104</f>
        <v>0</v>
      </c>
      <c r="Q104" s="130">
        <v>1.7000000000000001E-4</v>
      </c>
      <c r="R104" s="130">
        <f>Q104*H104</f>
        <v>1.3685000000000001E-3</v>
      </c>
      <c r="S104" s="130">
        <v>0</v>
      </c>
      <c r="T104" s="131">
        <f>S104*H104</f>
        <v>0</v>
      </c>
      <c r="AR104" s="132" t="s">
        <v>126</v>
      </c>
      <c r="AT104" s="132" t="s">
        <v>123</v>
      </c>
      <c r="AU104" s="132" t="s">
        <v>80</v>
      </c>
      <c r="AY104" s="14" t="s">
        <v>111</v>
      </c>
      <c r="BE104" s="133">
        <f>IF(N104="základní",J104,0)</f>
        <v>0</v>
      </c>
      <c r="BF104" s="133">
        <f>IF(N104="snížená",J104,0)</f>
        <v>0</v>
      </c>
      <c r="BG104" s="133">
        <f>IF(N104="zákl. přenesená",J104,0)</f>
        <v>0</v>
      </c>
      <c r="BH104" s="133">
        <f>IF(N104="sníž. přenesená",J104,0)</f>
        <v>0</v>
      </c>
      <c r="BI104" s="133">
        <f>IF(N104="nulová",J104,0)</f>
        <v>0</v>
      </c>
      <c r="BJ104" s="14" t="s">
        <v>78</v>
      </c>
      <c r="BK104" s="133">
        <f>ROUND(I104*H104,2)</f>
        <v>0</v>
      </c>
      <c r="BL104" s="14" t="s">
        <v>119</v>
      </c>
      <c r="BM104" s="132" t="s">
        <v>164</v>
      </c>
    </row>
    <row r="105" spans="2:65" s="1" customFormat="1" ht="24.2" customHeight="1">
      <c r="B105" s="120"/>
      <c r="C105" s="121" t="s">
        <v>165</v>
      </c>
      <c r="D105" s="121" t="s">
        <v>114</v>
      </c>
      <c r="E105" s="122" t="s">
        <v>166</v>
      </c>
      <c r="F105" s="123" t="s">
        <v>167</v>
      </c>
      <c r="G105" s="124" t="s">
        <v>131</v>
      </c>
      <c r="H105" s="125">
        <v>2</v>
      </c>
      <c r="I105" s="126"/>
      <c r="J105" s="127">
        <f>ROUND(I105*H105,2)</f>
        <v>0</v>
      </c>
      <c r="K105" s="123" t="s">
        <v>118</v>
      </c>
      <c r="L105" s="29"/>
      <c r="M105" s="128" t="s">
        <v>3</v>
      </c>
      <c r="N105" s="129" t="s">
        <v>41</v>
      </c>
      <c r="P105" s="130">
        <f>O105*H105</f>
        <v>0</v>
      </c>
      <c r="Q105" s="130">
        <v>0</v>
      </c>
      <c r="R105" s="130">
        <f>Q105*H105</f>
        <v>0</v>
      </c>
      <c r="S105" s="130">
        <v>0</v>
      </c>
      <c r="T105" s="131">
        <f>S105*H105</f>
        <v>0</v>
      </c>
      <c r="AR105" s="132" t="s">
        <v>119</v>
      </c>
      <c r="AT105" s="132" t="s">
        <v>114</v>
      </c>
      <c r="AU105" s="132" t="s">
        <v>80</v>
      </c>
      <c r="AY105" s="14" t="s">
        <v>111</v>
      </c>
      <c r="BE105" s="133">
        <f>IF(N105="základní",J105,0)</f>
        <v>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4" t="s">
        <v>78</v>
      </c>
      <c r="BK105" s="133">
        <f>ROUND(I105*H105,2)</f>
        <v>0</v>
      </c>
      <c r="BL105" s="14" t="s">
        <v>119</v>
      </c>
      <c r="BM105" s="132" t="s">
        <v>168</v>
      </c>
    </row>
    <row r="106" spans="2:65" s="1" customFormat="1" ht="11.25">
      <c r="B106" s="29"/>
      <c r="D106" s="134" t="s">
        <v>121</v>
      </c>
      <c r="F106" s="135" t="s">
        <v>169</v>
      </c>
      <c r="I106" s="136"/>
      <c r="L106" s="29"/>
      <c r="M106" s="137"/>
      <c r="T106" s="50"/>
      <c r="AT106" s="14" t="s">
        <v>121</v>
      </c>
      <c r="AU106" s="14" t="s">
        <v>80</v>
      </c>
    </row>
    <row r="107" spans="2:65" s="1" customFormat="1" ht="16.5" customHeight="1">
      <c r="B107" s="120"/>
      <c r="C107" s="138" t="s">
        <v>9</v>
      </c>
      <c r="D107" s="138" t="s">
        <v>123</v>
      </c>
      <c r="E107" s="139" t="s">
        <v>170</v>
      </c>
      <c r="F107" s="140" t="s">
        <v>171</v>
      </c>
      <c r="G107" s="141" t="s">
        <v>131</v>
      </c>
      <c r="H107" s="142">
        <v>1</v>
      </c>
      <c r="I107" s="143"/>
      <c r="J107" s="144">
        <f>ROUND(I107*H107,2)</f>
        <v>0</v>
      </c>
      <c r="K107" s="140" t="s">
        <v>118</v>
      </c>
      <c r="L107" s="145"/>
      <c r="M107" s="146" t="s">
        <v>3</v>
      </c>
      <c r="N107" s="147" t="s">
        <v>41</v>
      </c>
      <c r="P107" s="130">
        <f>O107*H107</f>
        <v>0</v>
      </c>
      <c r="Q107" s="130">
        <v>4.0000000000000003E-5</v>
      </c>
      <c r="R107" s="130">
        <f>Q107*H107</f>
        <v>4.0000000000000003E-5</v>
      </c>
      <c r="S107" s="130">
        <v>0</v>
      </c>
      <c r="T107" s="131">
        <f>S107*H107</f>
        <v>0</v>
      </c>
      <c r="AR107" s="132" t="s">
        <v>126</v>
      </c>
      <c r="AT107" s="132" t="s">
        <v>123</v>
      </c>
      <c r="AU107" s="132" t="s">
        <v>80</v>
      </c>
      <c r="AY107" s="14" t="s">
        <v>111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4" t="s">
        <v>78</v>
      </c>
      <c r="BK107" s="133">
        <f>ROUND(I107*H107,2)</f>
        <v>0</v>
      </c>
      <c r="BL107" s="14" t="s">
        <v>119</v>
      </c>
      <c r="BM107" s="132" t="s">
        <v>172</v>
      </c>
    </row>
    <row r="108" spans="2:65" s="1" customFormat="1" ht="16.5" customHeight="1">
      <c r="B108" s="120"/>
      <c r="C108" s="138" t="s">
        <v>173</v>
      </c>
      <c r="D108" s="138" t="s">
        <v>123</v>
      </c>
      <c r="E108" s="139" t="s">
        <v>174</v>
      </c>
      <c r="F108" s="140" t="s">
        <v>175</v>
      </c>
      <c r="G108" s="141" t="s">
        <v>131</v>
      </c>
      <c r="H108" s="142">
        <v>1</v>
      </c>
      <c r="I108" s="143"/>
      <c r="J108" s="144">
        <f>ROUND(I108*H108,2)</f>
        <v>0</v>
      </c>
      <c r="K108" s="140" t="s">
        <v>118</v>
      </c>
      <c r="L108" s="145"/>
      <c r="M108" s="146" t="s">
        <v>3</v>
      </c>
      <c r="N108" s="147" t="s">
        <v>41</v>
      </c>
      <c r="P108" s="130">
        <f>O108*H108</f>
        <v>0</v>
      </c>
      <c r="Q108" s="130">
        <v>5.0000000000000002E-5</v>
      </c>
      <c r="R108" s="130">
        <f>Q108*H108</f>
        <v>5.0000000000000002E-5</v>
      </c>
      <c r="S108" s="130">
        <v>0</v>
      </c>
      <c r="T108" s="131">
        <f>S108*H108</f>
        <v>0</v>
      </c>
      <c r="AR108" s="132" t="s">
        <v>126</v>
      </c>
      <c r="AT108" s="132" t="s">
        <v>123</v>
      </c>
      <c r="AU108" s="132" t="s">
        <v>80</v>
      </c>
      <c r="AY108" s="14" t="s">
        <v>111</v>
      </c>
      <c r="BE108" s="133">
        <f>IF(N108="základní",J108,0)</f>
        <v>0</v>
      </c>
      <c r="BF108" s="133">
        <f>IF(N108="snížená",J108,0)</f>
        <v>0</v>
      </c>
      <c r="BG108" s="133">
        <f>IF(N108="zákl. přenesená",J108,0)</f>
        <v>0</v>
      </c>
      <c r="BH108" s="133">
        <f>IF(N108="sníž. přenesená",J108,0)</f>
        <v>0</v>
      </c>
      <c r="BI108" s="133">
        <f>IF(N108="nulová",J108,0)</f>
        <v>0</v>
      </c>
      <c r="BJ108" s="14" t="s">
        <v>78</v>
      </c>
      <c r="BK108" s="133">
        <f>ROUND(I108*H108,2)</f>
        <v>0</v>
      </c>
      <c r="BL108" s="14" t="s">
        <v>119</v>
      </c>
      <c r="BM108" s="132" t="s">
        <v>176</v>
      </c>
    </row>
    <row r="109" spans="2:65" s="1" customFormat="1" ht="16.5" customHeight="1">
      <c r="B109" s="120"/>
      <c r="C109" s="138" t="s">
        <v>177</v>
      </c>
      <c r="D109" s="138" t="s">
        <v>123</v>
      </c>
      <c r="E109" s="139" t="s">
        <v>178</v>
      </c>
      <c r="F109" s="140" t="s">
        <v>179</v>
      </c>
      <c r="G109" s="141" t="s">
        <v>131</v>
      </c>
      <c r="H109" s="142">
        <v>1</v>
      </c>
      <c r="I109" s="143"/>
      <c r="J109" s="144">
        <f>ROUND(I109*H109,2)</f>
        <v>0</v>
      </c>
      <c r="K109" s="140" t="s">
        <v>118</v>
      </c>
      <c r="L109" s="145"/>
      <c r="M109" s="146" t="s">
        <v>3</v>
      </c>
      <c r="N109" s="147" t="s">
        <v>41</v>
      </c>
      <c r="P109" s="130">
        <f>O109*H109</f>
        <v>0</v>
      </c>
      <c r="Q109" s="130">
        <v>2.0000000000000002E-5</v>
      </c>
      <c r="R109" s="130">
        <f>Q109*H109</f>
        <v>2.0000000000000002E-5</v>
      </c>
      <c r="S109" s="130">
        <v>0</v>
      </c>
      <c r="T109" s="131">
        <f>S109*H109</f>
        <v>0</v>
      </c>
      <c r="AR109" s="132" t="s">
        <v>126</v>
      </c>
      <c r="AT109" s="132" t="s">
        <v>123</v>
      </c>
      <c r="AU109" s="132" t="s">
        <v>80</v>
      </c>
      <c r="AY109" s="14" t="s">
        <v>111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4" t="s">
        <v>78</v>
      </c>
      <c r="BK109" s="133">
        <f>ROUND(I109*H109,2)</f>
        <v>0</v>
      </c>
      <c r="BL109" s="14" t="s">
        <v>119</v>
      </c>
      <c r="BM109" s="132" t="s">
        <v>180</v>
      </c>
    </row>
    <row r="110" spans="2:65" s="1" customFormat="1" ht="24.2" customHeight="1">
      <c r="B110" s="120"/>
      <c r="C110" s="121" t="s">
        <v>181</v>
      </c>
      <c r="D110" s="121" t="s">
        <v>114</v>
      </c>
      <c r="E110" s="122" t="s">
        <v>182</v>
      </c>
      <c r="F110" s="123" t="s">
        <v>183</v>
      </c>
      <c r="G110" s="124" t="s">
        <v>131</v>
      </c>
      <c r="H110" s="125">
        <v>1</v>
      </c>
      <c r="I110" s="126"/>
      <c r="J110" s="127">
        <f>ROUND(I110*H110,2)</f>
        <v>0</v>
      </c>
      <c r="K110" s="123" t="s">
        <v>118</v>
      </c>
      <c r="L110" s="29"/>
      <c r="M110" s="128" t="s">
        <v>3</v>
      </c>
      <c r="N110" s="129" t="s">
        <v>41</v>
      </c>
      <c r="P110" s="130">
        <f>O110*H110</f>
        <v>0</v>
      </c>
      <c r="Q110" s="130">
        <v>0</v>
      </c>
      <c r="R110" s="130">
        <f>Q110*H110</f>
        <v>0</v>
      </c>
      <c r="S110" s="130">
        <v>4.8000000000000001E-5</v>
      </c>
      <c r="T110" s="131">
        <f>S110*H110</f>
        <v>4.8000000000000001E-5</v>
      </c>
      <c r="AR110" s="132" t="s">
        <v>119</v>
      </c>
      <c r="AT110" s="132" t="s">
        <v>114</v>
      </c>
      <c r="AU110" s="132" t="s">
        <v>80</v>
      </c>
      <c r="AY110" s="14" t="s">
        <v>111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4" t="s">
        <v>78</v>
      </c>
      <c r="BK110" s="133">
        <f>ROUND(I110*H110,2)</f>
        <v>0</v>
      </c>
      <c r="BL110" s="14" t="s">
        <v>119</v>
      </c>
      <c r="BM110" s="132" t="s">
        <v>184</v>
      </c>
    </row>
    <row r="111" spans="2:65" s="1" customFormat="1" ht="11.25">
      <c r="B111" s="29"/>
      <c r="D111" s="134" t="s">
        <v>121</v>
      </c>
      <c r="F111" s="135" t="s">
        <v>185</v>
      </c>
      <c r="I111" s="136"/>
      <c r="L111" s="29"/>
      <c r="M111" s="137"/>
      <c r="T111" s="50"/>
      <c r="AT111" s="14" t="s">
        <v>121</v>
      </c>
      <c r="AU111" s="14" t="s">
        <v>80</v>
      </c>
    </row>
    <row r="112" spans="2:65" s="1" customFormat="1" ht="24.2" customHeight="1">
      <c r="B112" s="120"/>
      <c r="C112" s="121" t="s">
        <v>119</v>
      </c>
      <c r="D112" s="121" t="s">
        <v>114</v>
      </c>
      <c r="E112" s="122" t="s">
        <v>186</v>
      </c>
      <c r="F112" s="123" t="s">
        <v>187</v>
      </c>
      <c r="G112" s="124" t="s">
        <v>131</v>
      </c>
      <c r="H112" s="125">
        <v>1</v>
      </c>
      <c r="I112" s="126"/>
      <c r="J112" s="127">
        <f>ROUND(I112*H112,2)</f>
        <v>0</v>
      </c>
      <c r="K112" s="123" t="s">
        <v>118</v>
      </c>
      <c r="L112" s="29"/>
      <c r="M112" s="128" t="s">
        <v>3</v>
      </c>
      <c r="N112" s="129" t="s">
        <v>41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119</v>
      </c>
      <c r="AT112" s="132" t="s">
        <v>114</v>
      </c>
      <c r="AU112" s="132" t="s">
        <v>80</v>
      </c>
      <c r="AY112" s="14" t="s">
        <v>111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4" t="s">
        <v>78</v>
      </c>
      <c r="BK112" s="133">
        <f>ROUND(I112*H112,2)</f>
        <v>0</v>
      </c>
      <c r="BL112" s="14" t="s">
        <v>119</v>
      </c>
      <c r="BM112" s="132" t="s">
        <v>188</v>
      </c>
    </row>
    <row r="113" spans="2:65" s="1" customFormat="1" ht="11.25">
      <c r="B113" s="29"/>
      <c r="D113" s="134" t="s">
        <v>121</v>
      </c>
      <c r="F113" s="135" t="s">
        <v>189</v>
      </c>
      <c r="I113" s="136"/>
      <c r="L113" s="29"/>
      <c r="M113" s="137"/>
      <c r="T113" s="50"/>
      <c r="AT113" s="14" t="s">
        <v>121</v>
      </c>
      <c r="AU113" s="14" t="s">
        <v>80</v>
      </c>
    </row>
    <row r="114" spans="2:65" s="1" customFormat="1" ht="16.5" customHeight="1">
      <c r="B114" s="120"/>
      <c r="C114" s="138" t="s">
        <v>190</v>
      </c>
      <c r="D114" s="138" t="s">
        <v>123</v>
      </c>
      <c r="E114" s="139" t="s">
        <v>191</v>
      </c>
      <c r="F114" s="140" t="s">
        <v>192</v>
      </c>
      <c r="G114" s="141" t="s">
        <v>131</v>
      </c>
      <c r="H114" s="142">
        <v>1</v>
      </c>
      <c r="I114" s="143"/>
      <c r="J114" s="144">
        <f>ROUND(I114*H114,2)</f>
        <v>0</v>
      </c>
      <c r="K114" s="140" t="s">
        <v>118</v>
      </c>
      <c r="L114" s="145"/>
      <c r="M114" s="146" t="s">
        <v>3</v>
      </c>
      <c r="N114" s="147" t="s">
        <v>41</v>
      </c>
      <c r="P114" s="130">
        <f>O114*H114</f>
        <v>0</v>
      </c>
      <c r="Q114" s="130">
        <v>1E-4</v>
      </c>
      <c r="R114" s="130">
        <f>Q114*H114</f>
        <v>1E-4</v>
      </c>
      <c r="S114" s="130">
        <v>0</v>
      </c>
      <c r="T114" s="131">
        <f>S114*H114</f>
        <v>0</v>
      </c>
      <c r="AR114" s="132" t="s">
        <v>126</v>
      </c>
      <c r="AT114" s="132" t="s">
        <v>123</v>
      </c>
      <c r="AU114" s="132" t="s">
        <v>80</v>
      </c>
      <c r="AY114" s="14" t="s">
        <v>111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4" t="s">
        <v>78</v>
      </c>
      <c r="BK114" s="133">
        <f>ROUND(I114*H114,2)</f>
        <v>0</v>
      </c>
      <c r="BL114" s="14" t="s">
        <v>119</v>
      </c>
      <c r="BM114" s="132" t="s">
        <v>193</v>
      </c>
    </row>
    <row r="115" spans="2:65" s="1" customFormat="1" ht="24.2" customHeight="1">
      <c r="B115" s="120"/>
      <c r="C115" s="121" t="s">
        <v>194</v>
      </c>
      <c r="D115" s="121" t="s">
        <v>114</v>
      </c>
      <c r="E115" s="122" t="s">
        <v>195</v>
      </c>
      <c r="F115" s="123" t="s">
        <v>196</v>
      </c>
      <c r="G115" s="124" t="s">
        <v>131</v>
      </c>
      <c r="H115" s="125">
        <v>4</v>
      </c>
      <c r="I115" s="126"/>
      <c r="J115" s="127">
        <f>ROUND(I115*H115,2)</f>
        <v>0</v>
      </c>
      <c r="K115" s="123" t="s">
        <v>118</v>
      </c>
      <c r="L115" s="29"/>
      <c r="M115" s="128" t="s">
        <v>3</v>
      </c>
      <c r="N115" s="129" t="s">
        <v>41</v>
      </c>
      <c r="P115" s="130">
        <f>O115*H115</f>
        <v>0</v>
      </c>
      <c r="Q115" s="130">
        <v>0</v>
      </c>
      <c r="R115" s="130">
        <f>Q115*H115</f>
        <v>0</v>
      </c>
      <c r="S115" s="130">
        <v>1.2999999999999999E-3</v>
      </c>
      <c r="T115" s="131">
        <f>S115*H115</f>
        <v>5.1999999999999998E-3</v>
      </c>
      <c r="AR115" s="132" t="s">
        <v>119</v>
      </c>
      <c r="AT115" s="132" t="s">
        <v>114</v>
      </c>
      <c r="AU115" s="132" t="s">
        <v>80</v>
      </c>
      <c r="AY115" s="14" t="s">
        <v>111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4" t="s">
        <v>78</v>
      </c>
      <c r="BK115" s="133">
        <f>ROUND(I115*H115,2)</f>
        <v>0</v>
      </c>
      <c r="BL115" s="14" t="s">
        <v>119</v>
      </c>
      <c r="BM115" s="132" t="s">
        <v>197</v>
      </c>
    </row>
    <row r="116" spans="2:65" s="1" customFormat="1" ht="11.25">
      <c r="B116" s="29"/>
      <c r="D116" s="134" t="s">
        <v>121</v>
      </c>
      <c r="F116" s="135" t="s">
        <v>198</v>
      </c>
      <c r="I116" s="136"/>
      <c r="L116" s="29"/>
      <c r="M116" s="137"/>
      <c r="T116" s="50"/>
      <c r="AT116" s="14" t="s">
        <v>121</v>
      </c>
      <c r="AU116" s="14" t="s">
        <v>80</v>
      </c>
    </row>
    <row r="117" spans="2:65" s="1" customFormat="1" ht="24.2" customHeight="1">
      <c r="B117" s="120"/>
      <c r="C117" s="121" t="s">
        <v>199</v>
      </c>
      <c r="D117" s="121" t="s">
        <v>114</v>
      </c>
      <c r="E117" s="122" t="s">
        <v>200</v>
      </c>
      <c r="F117" s="123" t="s">
        <v>201</v>
      </c>
      <c r="G117" s="124" t="s">
        <v>117</v>
      </c>
      <c r="H117" s="125">
        <v>8</v>
      </c>
      <c r="I117" s="126"/>
      <c r="J117" s="127">
        <f>ROUND(I117*H117,2)</f>
        <v>0</v>
      </c>
      <c r="K117" s="123" t="s">
        <v>118</v>
      </c>
      <c r="L117" s="29"/>
      <c r="M117" s="128" t="s">
        <v>3</v>
      </c>
      <c r="N117" s="129" t="s">
        <v>41</v>
      </c>
      <c r="P117" s="130">
        <f>O117*H117</f>
        <v>0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32" t="s">
        <v>119</v>
      </c>
      <c r="AT117" s="132" t="s">
        <v>114</v>
      </c>
      <c r="AU117" s="132" t="s">
        <v>80</v>
      </c>
      <c r="AY117" s="14" t="s">
        <v>111</v>
      </c>
      <c r="BE117" s="133">
        <f>IF(N117="základní",J117,0)</f>
        <v>0</v>
      </c>
      <c r="BF117" s="133">
        <f>IF(N117="snížená",J117,0)</f>
        <v>0</v>
      </c>
      <c r="BG117" s="133">
        <f>IF(N117="zákl. přenesená",J117,0)</f>
        <v>0</v>
      </c>
      <c r="BH117" s="133">
        <f>IF(N117="sníž. přenesená",J117,0)</f>
        <v>0</v>
      </c>
      <c r="BI117" s="133">
        <f>IF(N117="nulová",J117,0)</f>
        <v>0</v>
      </c>
      <c r="BJ117" s="14" t="s">
        <v>78</v>
      </c>
      <c r="BK117" s="133">
        <f>ROUND(I117*H117,2)</f>
        <v>0</v>
      </c>
      <c r="BL117" s="14" t="s">
        <v>119</v>
      </c>
      <c r="BM117" s="132" t="s">
        <v>202</v>
      </c>
    </row>
    <row r="118" spans="2:65" s="1" customFormat="1" ht="11.25">
      <c r="B118" s="29"/>
      <c r="D118" s="134" t="s">
        <v>121</v>
      </c>
      <c r="F118" s="135" t="s">
        <v>203</v>
      </c>
      <c r="I118" s="136"/>
      <c r="L118" s="29"/>
      <c r="M118" s="137"/>
      <c r="T118" s="50"/>
      <c r="AT118" s="14" t="s">
        <v>121</v>
      </c>
      <c r="AU118" s="14" t="s">
        <v>80</v>
      </c>
    </row>
    <row r="119" spans="2:65" s="1" customFormat="1" ht="16.5" customHeight="1">
      <c r="B119" s="120"/>
      <c r="C119" s="138" t="s">
        <v>204</v>
      </c>
      <c r="D119" s="138" t="s">
        <v>123</v>
      </c>
      <c r="E119" s="139" t="s">
        <v>205</v>
      </c>
      <c r="F119" s="140" t="s">
        <v>206</v>
      </c>
      <c r="G119" s="141" t="s">
        <v>117</v>
      </c>
      <c r="H119" s="142">
        <v>8</v>
      </c>
      <c r="I119" s="143"/>
      <c r="J119" s="144">
        <f>ROUND(I119*H119,2)</f>
        <v>0</v>
      </c>
      <c r="K119" s="140" t="s">
        <v>118</v>
      </c>
      <c r="L119" s="145"/>
      <c r="M119" s="146" t="s">
        <v>3</v>
      </c>
      <c r="N119" s="147" t="s">
        <v>41</v>
      </c>
      <c r="P119" s="130">
        <f>O119*H119</f>
        <v>0</v>
      </c>
      <c r="Q119" s="130">
        <v>1.4999999999999999E-4</v>
      </c>
      <c r="R119" s="130">
        <f>Q119*H119</f>
        <v>1.1999999999999999E-3</v>
      </c>
      <c r="S119" s="130">
        <v>0</v>
      </c>
      <c r="T119" s="131">
        <f>S119*H119</f>
        <v>0</v>
      </c>
      <c r="AR119" s="132" t="s">
        <v>126</v>
      </c>
      <c r="AT119" s="132" t="s">
        <v>123</v>
      </c>
      <c r="AU119" s="132" t="s">
        <v>80</v>
      </c>
      <c r="AY119" s="14" t="s">
        <v>111</v>
      </c>
      <c r="BE119" s="133">
        <f>IF(N119="základní",J119,0)</f>
        <v>0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4" t="s">
        <v>78</v>
      </c>
      <c r="BK119" s="133">
        <f>ROUND(I119*H119,2)</f>
        <v>0</v>
      </c>
      <c r="BL119" s="14" t="s">
        <v>119</v>
      </c>
      <c r="BM119" s="132" t="s">
        <v>207</v>
      </c>
    </row>
    <row r="120" spans="2:65" s="1" customFormat="1" ht="16.5" customHeight="1">
      <c r="B120" s="120"/>
      <c r="C120" s="138" t="s">
        <v>8</v>
      </c>
      <c r="D120" s="138" t="s">
        <v>123</v>
      </c>
      <c r="E120" s="139" t="s">
        <v>208</v>
      </c>
      <c r="F120" s="140" t="s">
        <v>209</v>
      </c>
      <c r="G120" s="141" t="s">
        <v>131</v>
      </c>
      <c r="H120" s="142">
        <v>8</v>
      </c>
      <c r="I120" s="143"/>
      <c r="J120" s="144">
        <f>ROUND(I120*H120,2)</f>
        <v>0</v>
      </c>
      <c r="K120" s="140" t="s">
        <v>118</v>
      </c>
      <c r="L120" s="145"/>
      <c r="M120" s="146" t="s">
        <v>3</v>
      </c>
      <c r="N120" s="147" t="s">
        <v>41</v>
      </c>
      <c r="P120" s="130">
        <f>O120*H120</f>
        <v>0</v>
      </c>
      <c r="Q120" s="130">
        <v>1E-4</v>
      </c>
      <c r="R120" s="130">
        <f>Q120*H120</f>
        <v>8.0000000000000004E-4</v>
      </c>
      <c r="S120" s="130">
        <v>0</v>
      </c>
      <c r="T120" s="131">
        <f>S120*H120</f>
        <v>0</v>
      </c>
      <c r="AR120" s="132" t="s">
        <v>126</v>
      </c>
      <c r="AT120" s="132" t="s">
        <v>123</v>
      </c>
      <c r="AU120" s="132" t="s">
        <v>80</v>
      </c>
      <c r="AY120" s="14" t="s">
        <v>111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4" t="s">
        <v>78</v>
      </c>
      <c r="BK120" s="133">
        <f>ROUND(I120*H120,2)</f>
        <v>0</v>
      </c>
      <c r="BL120" s="14" t="s">
        <v>119</v>
      </c>
      <c r="BM120" s="132" t="s">
        <v>210</v>
      </c>
    </row>
    <row r="121" spans="2:65" s="1" customFormat="1" ht="24.2" customHeight="1">
      <c r="B121" s="120"/>
      <c r="C121" s="121" t="s">
        <v>211</v>
      </c>
      <c r="D121" s="121" t="s">
        <v>114</v>
      </c>
      <c r="E121" s="122" t="s">
        <v>212</v>
      </c>
      <c r="F121" s="123" t="s">
        <v>213</v>
      </c>
      <c r="G121" s="124" t="s">
        <v>131</v>
      </c>
      <c r="H121" s="125">
        <v>6</v>
      </c>
      <c r="I121" s="126"/>
      <c r="J121" s="127">
        <f>ROUND(I121*H121,2)</f>
        <v>0</v>
      </c>
      <c r="K121" s="123" t="s">
        <v>118</v>
      </c>
      <c r="L121" s="29"/>
      <c r="M121" s="128" t="s">
        <v>3</v>
      </c>
      <c r="N121" s="129" t="s">
        <v>41</v>
      </c>
      <c r="P121" s="130">
        <f>O121*H121</f>
        <v>0</v>
      </c>
      <c r="Q121" s="130">
        <v>0</v>
      </c>
      <c r="R121" s="130">
        <f>Q121*H121</f>
        <v>0</v>
      </c>
      <c r="S121" s="130">
        <v>0</v>
      </c>
      <c r="T121" s="131">
        <f>S121*H121</f>
        <v>0</v>
      </c>
      <c r="AR121" s="132" t="s">
        <v>119</v>
      </c>
      <c r="AT121" s="132" t="s">
        <v>114</v>
      </c>
      <c r="AU121" s="132" t="s">
        <v>80</v>
      </c>
      <c r="AY121" s="14" t="s">
        <v>111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4" t="s">
        <v>78</v>
      </c>
      <c r="BK121" s="133">
        <f>ROUND(I121*H121,2)</f>
        <v>0</v>
      </c>
      <c r="BL121" s="14" t="s">
        <v>119</v>
      </c>
      <c r="BM121" s="132" t="s">
        <v>214</v>
      </c>
    </row>
    <row r="122" spans="2:65" s="1" customFormat="1" ht="11.25">
      <c r="B122" s="29"/>
      <c r="D122" s="134" t="s">
        <v>121</v>
      </c>
      <c r="F122" s="135" t="s">
        <v>215</v>
      </c>
      <c r="I122" s="136"/>
      <c r="L122" s="29"/>
      <c r="M122" s="137"/>
      <c r="T122" s="50"/>
      <c r="AT122" s="14" t="s">
        <v>121</v>
      </c>
      <c r="AU122" s="14" t="s">
        <v>80</v>
      </c>
    </row>
    <row r="123" spans="2:65" s="1" customFormat="1" ht="24.2" customHeight="1">
      <c r="B123" s="120"/>
      <c r="C123" s="138" t="s">
        <v>216</v>
      </c>
      <c r="D123" s="138" t="s">
        <v>123</v>
      </c>
      <c r="E123" s="139" t="s">
        <v>217</v>
      </c>
      <c r="F123" s="140" t="s">
        <v>218</v>
      </c>
      <c r="G123" s="141" t="s">
        <v>131</v>
      </c>
      <c r="H123" s="142">
        <v>6</v>
      </c>
      <c r="I123" s="143"/>
      <c r="J123" s="144">
        <f>ROUND(I123*H123,2)</f>
        <v>0</v>
      </c>
      <c r="K123" s="140" t="s">
        <v>3</v>
      </c>
      <c r="L123" s="145"/>
      <c r="M123" s="146" t="s">
        <v>3</v>
      </c>
      <c r="N123" s="147" t="s">
        <v>41</v>
      </c>
      <c r="P123" s="130">
        <f>O123*H123</f>
        <v>0</v>
      </c>
      <c r="Q123" s="130">
        <v>2.5500000000000002E-3</v>
      </c>
      <c r="R123" s="130">
        <f>Q123*H123</f>
        <v>1.5300000000000001E-2</v>
      </c>
      <c r="S123" s="130">
        <v>0</v>
      </c>
      <c r="T123" s="131">
        <f>S123*H123</f>
        <v>0</v>
      </c>
      <c r="AR123" s="132" t="s">
        <v>126</v>
      </c>
      <c r="AT123" s="132" t="s">
        <v>123</v>
      </c>
      <c r="AU123" s="132" t="s">
        <v>80</v>
      </c>
      <c r="AY123" s="14" t="s">
        <v>111</v>
      </c>
      <c r="BE123" s="133">
        <f>IF(N123="základní",J123,0)</f>
        <v>0</v>
      </c>
      <c r="BF123" s="133">
        <f>IF(N123="snížená",J123,0)</f>
        <v>0</v>
      </c>
      <c r="BG123" s="133">
        <f>IF(N123="zákl. přenesená",J123,0)</f>
        <v>0</v>
      </c>
      <c r="BH123" s="133">
        <f>IF(N123="sníž. přenesená",J123,0)</f>
        <v>0</v>
      </c>
      <c r="BI123" s="133">
        <f>IF(N123="nulová",J123,0)</f>
        <v>0</v>
      </c>
      <c r="BJ123" s="14" t="s">
        <v>78</v>
      </c>
      <c r="BK123" s="133">
        <f>ROUND(I123*H123,2)</f>
        <v>0</v>
      </c>
      <c r="BL123" s="14" t="s">
        <v>119</v>
      </c>
      <c r="BM123" s="132" t="s">
        <v>219</v>
      </c>
    </row>
    <row r="124" spans="2:65" s="1" customFormat="1" ht="24.2" customHeight="1">
      <c r="B124" s="120"/>
      <c r="C124" s="121" t="s">
        <v>220</v>
      </c>
      <c r="D124" s="121" t="s">
        <v>114</v>
      </c>
      <c r="E124" s="122" t="s">
        <v>221</v>
      </c>
      <c r="F124" s="123" t="s">
        <v>222</v>
      </c>
      <c r="G124" s="124" t="s">
        <v>131</v>
      </c>
      <c r="H124" s="125">
        <v>1</v>
      </c>
      <c r="I124" s="126"/>
      <c r="J124" s="127">
        <f>ROUND(I124*H124,2)</f>
        <v>0</v>
      </c>
      <c r="K124" s="123" t="s">
        <v>118</v>
      </c>
      <c r="L124" s="29"/>
      <c r="M124" s="128" t="s">
        <v>3</v>
      </c>
      <c r="N124" s="129" t="s">
        <v>41</v>
      </c>
      <c r="P124" s="130">
        <f>O124*H124</f>
        <v>0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119</v>
      </c>
      <c r="AT124" s="132" t="s">
        <v>114</v>
      </c>
      <c r="AU124" s="132" t="s">
        <v>80</v>
      </c>
      <c r="AY124" s="14" t="s">
        <v>111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4" t="s">
        <v>78</v>
      </c>
      <c r="BK124" s="133">
        <f>ROUND(I124*H124,2)</f>
        <v>0</v>
      </c>
      <c r="BL124" s="14" t="s">
        <v>119</v>
      </c>
      <c r="BM124" s="132" t="s">
        <v>223</v>
      </c>
    </row>
    <row r="125" spans="2:65" s="1" customFormat="1" ht="11.25">
      <c r="B125" s="29"/>
      <c r="D125" s="134" t="s">
        <v>121</v>
      </c>
      <c r="F125" s="135" t="s">
        <v>224</v>
      </c>
      <c r="I125" s="136"/>
      <c r="L125" s="29"/>
      <c r="M125" s="137"/>
      <c r="T125" s="50"/>
      <c r="AT125" s="14" t="s">
        <v>121</v>
      </c>
      <c r="AU125" s="14" t="s">
        <v>80</v>
      </c>
    </row>
    <row r="126" spans="2:65" s="1" customFormat="1" ht="16.5" customHeight="1">
      <c r="B126" s="120"/>
      <c r="C126" s="121" t="s">
        <v>225</v>
      </c>
      <c r="D126" s="121" t="s">
        <v>114</v>
      </c>
      <c r="E126" s="122" t="s">
        <v>226</v>
      </c>
      <c r="F126" s="123" t="s">
        <v>227</v>
      </c>
      <c r="G126" s="124" t="s">
        <v>131</v>
      </c>
      <c r="H126" s="125">
        <v>3</v>
      </c>
      <c r="I126" s="126"/>
      <c r="J126" s="127">
        <f>ROUND(I126*H126,2)</f>
        <v>0</v>
      </c>
      <c r="K126" s="123" t="s">
        <v>118</v>
      </c>
      <c r="L126" s="29"/>
      <c r="M126" s="128" t="s">
        <v>3</v>
      </c>
      <c r="N126" s="129" t="s">
        <v>41</v>
      </c>
      <c r="P126" s="130">
        <f>O126*H126</f>
        <v>0</v>
      </c>
      <c r="Q126" s="130">
        <v>0</v>
      </c>
      <c r="R126" s="130">
        <f>Q126*H126</f>
        <v>0</v>
      </c>
      <c r="S126" s="130">
        <v>0</v>
      </c>
      <c r="T126" s="131">
        <f>S126*H126</f>
        <v>0</v>
      </c>
      <c r="AR126" s="132" t="s">
        <v>119</v>
      </c>
      <c r="AT126" s="132" t="s">
        <v>114</v>
      </c>
      <c r="AU126" s="132" t="s">
        <v>80</v>
      </c>
      <c r="AY126" s="14" t="s">
        <v>111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4" t="s">
        <v>78</v>
      </c>
      <c r="BK126" s="133">
        <f>ROUND(I126*H126,2)</f>
        <v>0</v>
      </c>
      <c r="BL126" s="14" t="s">
        <v>119</v>
      </c>
      <c r="BM126" s="132" t="s">
        <v>228</v>
      </c>
    </row>
    <row r="127" spans="2:65" s="1" customFormat="1" ht="11.25">
      <c r="B127" s="29"/>
      <c r="D127" s="134" t="s">
        <v>121</v>
      </c>
      <c r="F127" s="135" t="s">
        <v>229</v>
      </c>
      <c r="I127" s="136"/>
      <c r="L127" s="29"/>
      <c r="M127" s="137"/>
      <c r="T127" s="50"/>
      <c r="AT127" s="14" t="s">
        <v>121</v>
      </c>
      <c r="AU127" s="14" t="s">
        <v>80</v>
      </c>
    </row>
    <row r="128" spans="2:65" s="1" customFormat="1" ht="16.5" customHeight="1">
      <c r="B128" s="120"/>
      <c r="C128" s="121" t="s">
        <v>230</v>
      </c>
      <c r="D128" s="121" t="s">
        <v>114</v>
      </c>
      <c r="E128" s="122" t="s">
        <v>231</v>
      </c>
      <c r="F128" s="123" t="s">
        <v>232</v>
      </c>
      <c r="G128" s="124" t="s">
        <v>233</v>
      </c>
      <c r="H128" s="125">
        <v>1</v>
      </c>
      <c r="I128" s="126"/>
      <c r="J128" s="127">
        <f>ROUND(I128*H128,2)</f>
        <v>0</v>
      </c>
      <c r="K128" s="123" t="s">
        <v>118</v>
      </c>
      <c r="L128" s="29"/>
      <c r="M128" s="128" t="s">
        <v>3</v>
      </c>
      <c r="N128" s="129" t="s">
        <v>41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119</v>
      </c>
      <c r="AT128" s="132" t="s">
        <v>114</v>
      </c>
      <c r="AU128" s="132" t="s">
        <v>80</v>
      </c>
      <c r="AY128" s="14" t="s">
        <v>111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4" t="s">
        <v>78</v>
      </c>
      <c r="BK128" s="133">
        <f>ROUND(I128*H128,2)</f>
        <v>0</v>
      </c>
      <c r="BL128" s="14" t="s">
        <v>119</v>
      </c>
      <c r="BM128" s="132" t="s">
        <v>234</v>
      </c>
    </row>
    <row r="129" spans="2:65" s="1" customFormat="1" ht="11.25">
      <c r="B129" s="29"/>
      <c r="D129" s="134" t="s">
        <v>121</v>
      </c>
      <c r="F129" s="135" t="s">
        <v>235</v>
      </c>
      <c r="I129" s="136"/>
      <c r="L129" s="29"/>
      <c r="M129" s="137"/>
      <c r="T129" s="50"/>
      <c r="AT129" s="14" t="s">
        <v>121</v>
      </c>
      <c r="AU129" s="14" t="s">
        <v>80</v>
      </c>
    </row>
    <row r="130" spans="2:65" s="1" customFormat="1" ht="16.5" customHeight="1">
      <c r="B130" s="120"/>
      <c r="C130" s="121" t="s">
        <v>236</v>
      </c>
      <c r="D130" s="121" t="s">
        <v>114</v>
      </c>
      <c r="E130" s="122" t="s">
        <v>237</v>
      </c>
      <c r="F130" s="123" t="s">
        <v>238</v>
      </c>
      <c r="G130" s="124" t="s">
        <v>233</v>
      </c>
      <c r="H130" s="125">
        <v>1</v>
      </c>
      <c r="I130" s="126"/>
      <c r="J130" s="127">
        <f>ROUND(I130*H130,2)</f>
        <v>0</v>
      </c>
      <c r="K130" s="123" t="s">
        <v>118</v>
      </c>
      <c r="L130" s="29"/>
      <c r="M130" s="128" t="s">
        <v>3</v>
      </c>
      <c r="N130" s="129" t="s">
        <v>41</v>
      </c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119</v>
      </c>
      <c r="AT130" s="132" t="s">
        <v>114</v>
      </c>
      <c r="AU130" s="132" t="s">
        <v>80</v>
      </c>
      <c r="AY130" s="14" t="s">
        <v>111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4" t="s">
        <v>78</v>
      </c>
      <c r="BK130" s="133">
        <f>ROUND(I130*H130,2)</f>
        <v>0</v>
      </c>
      <c r="BL130" s="14" t="s">
        <v>119</v>
      </c>
      <c r="BM130" s="132" t="s">
        <v>239</v>
      </c>
    </row>
    <row r="131" spans="2:65" s="1" customFormat="1" ht="11.25">
      <c r="B131" s="29"/>
      <c r="D131" s="134" t="s">
        <v>121</v>
      </c>
      <c r="F131" s="135" t="s">
        <v>240</v>
      </c>
      <c r="I131" s="136"/>
      <c r="L131" s="29"/>
      <c r="M131" s="137"/>
      <c r="T131" s="50"/>
      <c r="AT131" s="14" t="s">
        <v>121</v>
      </c>
      <c r="AU131" s="14" t="s">
        <v>80</v>
      </c>
    </row>
    <row r="132" spans="2:65" s="1" customFormat="1" ht="16.5" customHeight="1">
      <c r="B132" s="120"/>
      <c r="C132" s="138" t="s">
        <v>241</v>
      </c>
      <c r="D132" s="138" t="s">
        <v>123</v>
      </c>
      <c r="E132" s="139" t="s">
        <v>242</v>
      </c>
      <c r="F132" s="140" t="s">
        <v>243</v>
      </c>
      <c r="G132" s="141" t="s">
        <v>244</v>
      </c>
      <c r="H132" s="142">
        <v>1</v>
      </c>
      <c r="I132" s="143"/>
      <c r="J132" s="144">
        <f>ROUND(I132*H132,2)</f>
        <v>0</v>
      </c>
      <c r="K132" s="140" t="s">
        <v>3</v>
      </c>
      <c r="L132" s="145"/>
      <c r="M132" s="146" t="s">
        <v>3</v>
      </c>
      <c r="N132" s="147" t="s">
        <v>41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126</v>
      </c>
      <c r="AT132" s="132" t="s">
        <v>123</v>
      </c>
      <c r="AU132" s="132" t="s">
        <v>80</v>
      </c>
      <c r="AY132" s="14" t="s">
        <v>111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4" t="s">
        <v>78</v>
      </c>
      <c r="BK132" s="133">
        <f>ROUND(I132*H132,2)</f>
        <v>0</v>
      </c>
      <c r="BL132" s="14" t="s">
        <v>119</v>
      </c>
      <c r="BM132" s="132" t="s">
        <v>245</v>
      </c>
    </row>
    <row r="133" spans="2:65" s="11" customFormat="1" ht="22.9" customHeight="1">
      <c r="B133" s="108"/>
      <c r="D133" s="109" t="s">
        <v>69</v>
      </c>
      <c r="E133" s="118" t="s">
        <v>246</v>
      </c>
      <c r="F133" s="118" t="s">
        <v>247</v>
      </c>
      <c r="I133" s="111"/>
      <c r="J133" s="119">
        <f>BK133</f>
        <v>0</v>
      </c>
      <c r="L133" s="108"/>
      <c r="M133" s="113"/>
      <c r="P133" s="114">
        <f>SUM(P134:P137)</f>
        <v>0</v>
      </c>
      <c r="R133" s="114">
        <f>SUM(R134:R137)</f>
        <v>5.2000000000000006E-4</v>
      </c>
      <c r="T133" s="115">
        <f>SUM(T134:T137)</f>
        <v>0</v>
      </c>
      <c r="AR133" s="109" t="s">
        <v>80</v>
      </c>
      <c r="AT133" s="116" t="s">
        <v>69</v>
      </c>
      <c r="AU133" s="116" t="s">
        <v>78</v>
      </c>
      <c r="AY133" s="109" t="s">
        <v>111</v>
      </c>
      <c r="BK133" s="117">
        <f>SUM(BK134:BK137)</f>
        <v>0</v>
      </c>
    </row>
    <row r="134" spans="2:65" s="1" customFormat="1" ht="16.5" customHeight="1">
      <c r="B134" s="120"/>
      <c r="C134" s="121" t="s">
        <v>248</v>
      </c>
      <c r="D134" s="121" t="s">
        <v>114</v>
      </c>
      <c r="E134" s="122" t="s">
        <v>249</v>
      </c>
      <c r="F134" s="123" t="s">
        <v>250</v>
      </c>
      <c r="G134" s="124" t="s">
        <v>131</v>
      </c>
      <c r="H134" s="125">
        <v>2</v>
      </c>
      <c r="I134" s="126"/>
      <c r="J134" s="127">
        <f>ROUND(I134*H134,2)</f>
        <v>0</v>
      </c>
      <c r="K134" s="123" t="s">
        <v>118</v>
      </c>
      <c r="L134" s="29"/>
      <c r="M134" s="128" t="s">
        <v>3</v>
      </c>
      <c r="N134" s="129" t="s">
        <v>41</v>
      </c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32" t="s">
        <v>119</v>
      </c>
      <c r="AT134" s="132" t="s">
        <v>114</v>
      </c>
      <c r="AU134" s="132" t="s">
        <v>80</v>
      </c>
      <c r="AY134" s="14" t="s">
        <v>111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4" t="s">
        <v>78</v>
      </c>
      <c r="BK134" s="133">
        <f>ROUND(I134*H134,2)</f>
        <v>0</v>
      </c>
      <c r="BL134" s="14" t="s">
        <v>119</v>
      </c>
      <c r="BM134" s="132" t="s">
        <v>251</v>
      </c>
    </row>
    <row r="135" spans="2:65" s="1" customFormat="1" ht="11.25">
      <c r="B135" s="29"/>
      <c r="D135" s="134" t="s">
        <v>121</v>
      </c>
      <c r="F135" s="135" t="s">
        <v>252</v>
      </c>
      <c r="I135" s="136"/>
      <c r="L135" s="29"/>
      <c r="M135" s="137"/>
      <c r="T135" s="50"/>
      <c r="AT135" s="14" t="s">
        <v>121</v>
      </c>
      <c r="AU135" s="14" t="s">
        <v>80</v>
      </c>
    </row>
    <row r="136" spans="2:65" s="1" customFormat="1" ht="16.5" customHeight="1">
      <c r="B136" s="120"/>
      <c r="C136" s="138" t="s">
        <v>253</v>
      </c>
      <c r="D136" s="138" t="s">
        <v>123</v>
      </c>
      <c r="E136" s="139" t="s">
        <v>254</v>
      </c>
      <c r="F136" s="140" t="s">
        <v>255</v>
      </c>
      <c r="G136" s="141" t="s">
        <v>131</v>
      </c>
      <c r="H136" s="142">
        <v>1</v>
      </c>
      <c r="I136" s="143"/>
      <c r="J136" s="144">
        <f>ROUND(I136*H136,2)</f>
        <v>0</v>
      </c>
      <c r="K136" s="140" t="s">
        <v>118</v>
      </c>
      <c r="L136" s="145"/>
      <c r="M136" s="146" t="s">
        <v>3</v>
      </c>
      <c r="N136" s="147" t="s">
        <v>41</v>
      </c>
      <c r="P136" s="130">
        <f>O136*H136</f>
        <v>0</v>
      </c>
      <c r="Q136" s="130">
        <v>4.2000000000000002E-4</v>
      </c>
      <c r="R136" s="130">
        <f>Q136*H136</f>
        <v>4.2000000000000002E-4</v>
      </c>
      <c r="S136" s="130">
        <v>0</v>
      </c>
      <c r="T136" s="131">
        <f>S136*H136</f>
        <v>0</v>
      </c>
      <c r="AR136" s="132" t="s">
        <v>126</v>
      </c>
      <c r="AT136" s="132" t="s">
        <v>123</v>
      </c>
      <c r="AU136" s="132" t="s">
        <v>80</v>
      </c>
      <c r="AY136" s="14" t="s">
        <v>111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4" t="s">
        <v>78</v>
      </c>
      <c r="BK136" s="133">
        <f>ROUND(I136*H136,2)</f>
        <v>0</v>
      </c>
      <c r="BL136" s="14" t="s">
        <v>119</v>
      </c>
      <c r="BM136" s="132" t="s">
        <v>256</v>
      </c>
    </row>
    <row r="137" spans="2:65" s="1" customFormat="1" ht="16.5" customHeight="1">
      <c r="B137" s="120"/>
      <c r="C137" s="138" t="s">
        <v>257</v>
      </c>
      <c r="D137" s="138" t="s">
        <v>123</v>
      </c>
      <c r="E137" s="139" t="s">
        <v>258</v>
      </c>
      <c r="F137" s="140" t="s">
        <v>259</v>
      </c>
      <c r="G137" s="141" t="s">
        <v>131</v>
      </c>
      <c r="H137" s="142">
        <v>1</v>
      </c>
      <c r="I137" s="143"/>
      <c r="J137" s="144">
        <f>ROUND(I137*H137,2)</f>
        <v>0</v>
      </c>
      <c r="K137" s="140" t="s">
        <v>118</v>
      </c>
      <c r="L137" s="145"/>
      <c r="M137" s="146" t="s">
        <v>3</v>
      </c>
      <c r="N137" s="147" t="s">
        <v>41</v>
      </c>
      <c r="P137" s="130">
        <f>O137*H137</f>
        <v>0</v>
      </c>
      <c r="Q137" s="130">
        <v>1E-4</v>
      </c>
      <c r="R137" s="130">
        <f>Q137*H137</f>
        <v>1E-4</v>
      </c>
      <c r="S137" s="130">
        <v>0</v>
      </c>
      <c r="T137" s="131">
        <f>S137*H137</f>
        <v>0</v>
      </c>
      <c r="AR137" s="132" t="s">
        <v>126</v>
      </c>
      <c r="AT137" s="132" t="s">
        <v>123</v>
      </c>
      <c r="AU137" s="132" t="s">
        <v>80</v>
      </c>
      <c r="AY137" s="14" t="s">
        <v>111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4" t="s">
        <v>78</v>
      </c>
      <c r="BK137" s="133">
        <f>ROUND(I137*H137,2)</f>
        <v>0</v>
      </c>
      <c r="BL137" s="14" t="s">
        <v>119</v>
      </c>
      <c r="BM137" s="132" t="s">
        <v>260</v>
      </c>
    </row>
    <row r="138" spans="2:65" s="11" customFormat="1" ht="25.9" customHeight="1">
      <c r="B138" s="108"/>
      <c r="D138" s="109" t="s">
        <v>69</v>
      </c>
      <c r="E138" s="110" t="s">
        <v>123</v>
      </c>
      <c r="F138" s="110" t="s">
        <v>261</v>
      </c>
      <c r="I138" s="111"/>
      <c r="J138" s="112">
        <f>BK138</f>
        <v>0</v>
      </c>
      <c r="L138" s="108"/>
      <c r="M138" s="113"/>
      <c r="P138" s="114">
        <f>P139+P143+P147</f>
        <v>0</v>
      </c>
      <c r="R138" s="114">
        <f>R139+R143+R147</f>
        <v>4.2000000000000002E-4</v>
      </c>
      <c r="T138" s="115">
        <f>T139+T143+T147</f>
        <v>0.70000000000000007</v>
      </c>
      <c r="AR138" s="109" t="s">
        <v>128</v>
      </c>
      <c r="AT138" s="116" t="s">
        <v>69</v>
      </c>
      <c r="AU138" s="116" t="s">
        <v>70</v>
      </c>
      <c r="AY138" s="109" t="s">
        <v>111</v>
      </c>
      <c r="BK138" s="117">
        <f>BK139+BK143+BK147</f>
        <v>0</v>
      </c>
    </row>
    <row r="139" spans="2:65" s="11" customFormat="1" ht="22.9" customHeight="1">
      <c r="B139" s="108"/>
      <c r="D139" s="109" t="s">
        <v>69</v>
      </c>
      <c r="E139" s="118" t="s">
        <v>262</v>
      </c>
      <c r="F139" s="118" t="s">
        <v>263</v>
      </c>
      <c r="I139" s="111"/>
      <c r="J139" s="119">
        <f>BK139</f>
        <v>0</v>
      </c>
      <c r="L139" s="108"/>
      <c r="M139" s="113"/>
      <c r="P139" s="114">
        <f>SUM(P140:P142)</f>
        <v>0</v>
      </c>
      <c r="R139" s="114">
        <f>SUM(R140:R142)</f>
        <v>0</v>
      </c>
      <c r="T139" s="115">
        <f>SUM(T140:T142)</f>
        <v>0</v>
      </c>
      <c r="AR139" s="109" t="s">
        <v>128</v>
      </c>
      <c r="AT139" s="116" t="s">
        <v>69</v>
      </c>
      <c r="AU139" s="116" t="s">
        <v>78</v>
      </c>
      <c r="AY139" s="109" t="s">
        <v>111</v>
      </c>
      <c r="BK139" s="117">
        <f>SUM(BK140:BK142)</f>
        <v>0</v>
      </c>
    </row>
    <row r="140" spans="2:65" s="1" customFormat="1" ht="24.2" customHeight="1">
      <c r="B140" s="120"/>
      <c r="C140" s="121" t="s">
        <v>126</v>
      </c>
      <c r="D140" s="121" t="s">
        <v>114</v>
      </c>
      <c r="E140" s="122" t="s">
        <v>264</v>
      </c>
      <c r="F140" s="123" t="s">
        <v>265</v>
      </c>
      <c r="G140" s="124" t="s">
        <v>131</v>
      </c>
      <c r="H140" s="125">
        <v>100</v>
      </c>
      <c r="I140" s="126"/>
      <c r="J140" s="127">
        <f>ROUND(I140*H140,2)</f>
        <v>0</v>
      </c>
      <c r="K140" s="123" t="s">
        <v>118</v>
      </c>
      <c r="L140" s="29"/>
      <c r="M140" s="128" t="s">
        <v>3</v>
      </c>
      <c r="N140" s="129" t="s">
        <v>41</v>
      </c>
      <c r="P140" s="130">
        <f>O140*H140</f>
        <v>0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32" t="s">
        <v>134</v>
      </c>
      <c r="AT140" s="132" t="s">
        <v>114</v>
      </c>
      <c r="AU140" s="132" t="s">
        <v>80</v>
      </c>
      <c r="AY140" s="14" t="s">
        <v>111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4" t="s">
        <v>78</v>
      </c>
      <c r="BK140" s="133">
        <f>ROUND(I140*H140,2)</f>
        <v>0</v>
      </c>
      <c r="BL140" s="14" t="s">
        <v>134</v>
      </c>
      <c r="BM140" s="132" t="s">
        <v>266</v>
      </c>
    </row>
    <row r="141" spans="2:65" s="1" customFormat="1" ht="11.25">
      <c r="B141" s="29"/>
      <c r="D141" s="134" t="s">
        <v>121</v>
      </c>
      <c r="F141" s="135" t="s">
        <v>267</v>
      </c>
      <c r="I141" s="136"/>
      <c r="L141" s="29"/>
      <c r="M141" s="137"/>
      <c r="T141" s="50"/>
      <c r="AT141" s="14" t="s">
        <v>121</v>
      </c>
      <c r="AU141" s="14" t="s">
        <v>80</v>
      </c>
    </row>
    <row r="142" spans="2:65" s="1" customFormat="1" ht="16.5" customHeight="1">
      <c r="B142" s="120"/>
      <c r="C142" s="138" t="s">
        <v>268</v>
      </c>
      <c r="D142" s="138" t="s">
        <v>123</v>
      </c>
      <c r="E142" s="139" t="s">
        <v>269</v>
      </c>
      <c r="F142" s="140" t="s">
        <v>270</v>
      </c>
      <c r="G142" s="141" t="s">
        <v>131</v>
      </c>
      <c r="H142" s="142">
        <v>20</v>
      </c>
      <c r="I142" s="143"/>
      <c r="J142" s="144">
        <f>ROUND(I142*H142,2)</f>
        <v>0</v>
      </c>
      <c r="K142" s="140" t="s">
        <v>3</v>
      </c>
      <c r="L142" s="145"/>
      <c r="M142" s="146" t="s">
        <v>3</v>
      </c>
      <c r="N142" s="147" t="s">
        <v>41</v>
      </c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126</v>
      </c>
      <c r="AT142" s="132" t="s">
        <v>123</v>
      </c>
      <c r="AU142" s="132" t="s">
        <v>80</v>
      </c>
      <c r="AY142" s="14" t="s">
        <v>111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4" t="s">
        <v>78</v>
      </c>
      <c r="BK142" s="133">
        <f>ROUND(I142*H142,2)</f>
        <v>0</v>
      </c>
      <c r="BL142" s="14" t="s">
        <v>119</v>
      </c>
      <c r="BM142" s="132" t="s">
        <v>271</v>
      </c>
    </row>
    <row r="143" spans="2:65" s="11" customFormat="1" ht="22.9" customHeight="1">
      <c r="B143" s="108"/>
      <c r="D143" s="109" t="s">
        <v>69</v>
      </c>
      <c r="E143" s="118" t="s">
        <v>272</v>
      </c>
      <c r="F143" s="118" t="s">
        <v>273</v>
      </c>
      <c r="I143" s="111"/>
      <c r="J143" s="119">
        <f>BK143</f>
        <v>0</v>
      </c>
      <c r="L143" s="108"/>
      <c r="M143" s="113"/>
      <c r="P143" s="114">
        <f>SUM(P144:P146)</f>
        <v>0</v>
      </c>
      <c r="R143" s="114">
        <f>SUM(R144:R146)</f>
        <v>4.2000000000000002E-4</v>
      </c>
      <c r="T143" s="115">
        <f>SUM(T144:T146)</f>
        <v>0</v>
      </c>
      <c r="AR143" s="109" t="s">
        <v>128</v>
      </c>
      <c r="AT143" s="116" t="s">
        <v>69</v>
      </c>
      <c r="AU143" s="116" t="s">
        <v>78</v>
      </c>
      <c r="AY143" s="109" t="s">
        <v>111</v>
      </c>
      <c r="BK143" s="117">
        <f>SUM(BK144:BK146)</f>
        <v>0</v>
      </c>
    </row>
    <row r="144" spans="2:65" s="1" customFormat="1" ht="16.5" customHeight="1">
      <c r="B144" s="120"/>
      <c r="C144" s="121" t="s">
        <v>274</v>
      </c>
      <c r="D144" s="121" t="s">
        <v>114</v>
      </c>
      <c r="E144" s="122" t="s">
        <v>275</v>
      </c>
      <c r="F144" s="123" t="s">
        <v>276</v>
      </c>
      <c r="G144" s="124" t="s">
        <v>131</v>
      </c>
      <c r="H144" s="125">
        <v>1</v>
      </c>
      <c r="I144" s="126"/>
      <c r="J144" s="127">
        <f>ROUND(I144*H144,2)</f>
        <v>0</v>
      </c>
      <c r="K144" s="123" t="s">
        <v>118</v>
      </c>
      <c r="L144" s="29"/>
      <c r="M144" s="128" t="s">
        <v>3</v>
      </c>
      <c r="N144" s="129" t="s">
        <v>41</v>
      </c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277</v>
      </c>
      <c r="AT144" s="132" t="s">
        <v>114</v>
      </c>
      <c r="AU144" s="132" t="s">
        <v>80</v>
      </c>
      <c r="AY144" s="14" t="s">
        <v>111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4" t="s">
        <v>78</v>
      </c>
      <c r="BK144" s="133">
        <f>ROUND(I144*H144,2)</f>
        <v>0</v>
      </c>
      <c r="BL144" s="14" t="s">
        <v>277</v>
      </c>
      <c r="BM144" s="132" t="s">
        <v>278</v>
      </c>
    </row>
    <row r="145" spans="2:65" s="1" customFormat="1" ht="11.25">
      <c r="B145" s="29"/>
      <c r="D145" s="134" t="s">
        <v>121</v>
      </c>
      <c r="F145" s="135" t="s">
        <v>279</v>
      </c>
      <c r="I145" s="136"/>
      <c r="L145" s="29"/>
      <c r="M145" s="137"/>
      <c r="T145" s="50"/>
      <c r="AT145" s="14" t="s">
        <v>121</v>
      </c>
      <c r="AU145" s="14" t="s">
        <v>80</v>
      </c>
    </row>
    <row r="146" spans="2:65" s="1" customFormat="1" ht="16.5" customHeight="1">
      <c r="B146" s="120"/>
      <c r="C146" s="138" t="s">
        <v>280</v>
      </c>
      <c r="D146" s="138" t="s">
        <v>123</v>
      </c>
      <c r="E146" s="139" t="s">
        <v>281</v>
      </c>
      <c r="F146" s="140" t="s">
        <v>282</v>
      </c>
      <c r="G146" s="141" t="s">
        <v>131</v>
      </c>
      <c r="H146" s="142">
        <v>1</v>
      </c>
      <c r="I146" s="143"/>
      <c r="J146" s="144">
        <f>ROUND(I146*H146,2)</f>
        <v>0</v>
      </c>
      <c r="K146" s="140" t="s">
        <v>118</v>
      </c>
      <c r="L146" s="145"/>
      <c r="M146" s="146" t="s">
        <v>3</v>
      </c>
      <c r="N146" s="147" t="s">
        <v>41</v>
      </c>
      <c r="P146" s="130">
        <f>O146*H146</f>
        <v>0</v>
      </c>
      <c r="Q146" s="130">
        <v>4.2000000000000002E-4</v>
      </c>
      <c r="R146" s="130">
        <f>Q146*H146</f>
        <v>4.2000000000000002E-4</v>
      </c>
      <c r="S146" s="130">
        <v>0</v>
      </c>
      <c r="T146" s="131">
        <f>S146*H146</f>
        <v>0</v>
      </c>
      <c r="AR146" s="132" t="s">
        <v>283</v>
      </c>
      <c r="AT146" s="132" t="s">
        <v>123</v>
      </c>
      <c r="AU146" s="132" t="s">
        <v>80</v>
      </c>
      <c r="AY146" s="14" t="s">
        <v>111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4" t="s">
        <v>78</v>
      </c>
      <c r="BK146" s="133">
        <f>ROUND(I146*H146,2)</f>
        <v>0</v>
      </c>
      <c r="BL146" s="14" t="s">
        <v>277</v>
      </c>
      <c r="BM146" s="132" t="s">
        <v>284</v>
      </c>
    </row>
    <row r="147" spans="2:65" s="11" customFormat="1" ht="22.9" customHeight="1">
      <c r="B147" s="108"/>
      <c r="D147" s="109" t="s">
        <v>69</v>
      </c>
      <c r="E147" s="118" t="s">
        <v>285</v>
      </c>
      <c r="F147" s="118" t="s">
        <v>286</v>
      </c>
      <c r="I147" s="111"/>
      <c r="J147" s="119">
        <f>BK147</f>
        <v>0</v>
      </c>
      <c r="L147" s="108"/>
      <c r="M147" s="113"/>
      <c r="P147" s="114">
        <f>SUM(P148:P152)</f>
        <v>0</v>
      </c>
      <c r="R147" s="114">
        <f>SUM(R148:R152)</f>
        <v>0</v>
      </c>
      <c r="T147" s="115">
        <f>SUM(T148:T152)</f>
        <v>0.70000000000000007</v>
      </c>
      <c r="AR147" s="109" t="s">
        <v>128</v>
      </c>
      <c r="AT147" s="116" t="s">
        <v>69</v>
      </c>
      <c r="AU147" s="116" t="s">
        <v>78</v>
      </c>
      <c r="AY147" s="109" t="s">
        <v>111</v>
      </c>
      <c r="BK147" s="117">
        <f>SUM(BK148:BK152)</f>
        <v>0</v>
      </c>
    </row>
    <row r="148" spans="2:65" s="1" customFormat="1" ht="16.5" customHeight="1">
      <c r="B148" s="120"/>
      <c r="C148" s="121" t="s">
        <v>287</v>
      </c>
      <c r="D148" s="121" t="s">
        <v>114</v>
      </c>
      <c r="E148" s="122" t="s">
        <v>288</v>
      </c>
      <c r="F148" s="123" t="s">
        <v>289</v>
      </c>
      <c r="G148" s="124" t="s">
        <v>290</v>
      </c>
      <c r="H148" s="125">
        <v>2</v>
      </c>
      <c r="I148" s="126"/>
      <c r="J148" s="127">
        <f>ROUND(I148*H148,2)</f>
        <v>0</v>
      </c>
      <c r="K148" s="123" t="s">
        <v>118</v>
      </c>
      <c r="L148" s="29"/>
      <c r="M148" s="128" t="s">
        <v>3</v>
      </c>
      <c r="N148" s="129" t="s">
        <v>41</v>
      </c>
      <c r="P148" s="130">
        <f>O148*H148</f>
        <v>0</v>
      </c>
      <c r="Q148" s="130">
        <v>0</v>
      </c>
      <c r="R148" s="130">
        <f>Q148*H148</f>
        <v>0</v>
      </c>
      <c r="S148" s="130">
        <v>0.33</v>
      </c>
      <c r="T148" s="131">
        <f>S148*H148</f>
        <v>0.66</v>
      </c>
      <c r="AR148" s="132" t="s">
        <v>277</v>
      </c>
      <c r="AT148" s="132" t="s">
        <v>114</v>
      </c>
      <c r="AU148" s="132" t="s">
        <v>80</v>
      </c>
      <c r="AY148" s="14" t="s">
        <v>111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4" t="s">
        <v>78</v>
      </c>
      <c r="BK148" s="133">
        <f>ROUND(I148*H148,2)</f>
        <v>0</v>
      </c>
      <c r="BL148" s="14" t="s">
        <v>277</v>
      </c>
      <c r="BM148" s="132" t="s">
        <v>291</v>
      </c>
    </row>
    <row r="149" spans="2:65" s="1" customFormat="1" ht="11.25">
      <c r="B149" s="29"/>
      <c r="D149" s="134" t="s">
        <v>121</v>
      </c>
      <c r="F149" s="135" t="s">
        <v>292</v>
      </c>
      <c r="I149" s="136"/>
      <c r="L149" s="29"/>
      <c r="M149" s="137"/>
      <c r="T149" s="50"/>
      <c r="AT149" s="14" t="s">
        <v>121</v>
      </c>
      <c r="AU149" s="14" t="s">
        <v>80</v>
      </c>
    </row>
    <row r="150" spans="2:65" s="1" customFormat="1" ht="16.5" customHeight="1">
      <c r="B150" s="120"/>
      <c r="C150" s="121" t="s">
        <v>293</v>
      </c>
      <c r="D150" s="121" t="s">
        <v>114</v>
      </c>
      <c r="E150" s="122" t="s">
        <v>294</v>
      </c>
      <c r="F150" s="123" t="s">
        <v>295</v>
      </c>
      <c r="G150" s="124" t="s">
        <v>117</v>
      </c>
      <c r="H150" s="125">
        <v>20</v>
      </c>
      <c r="I150" s="126"/>
      <c r="J150" s="127">
        <f>ROUND(I150*H150,2)</f>
        <v>0</v>
      </c>
      <c r="K150" s="123" t="s">
        <v>118</v>
      </c>
      <c r="L150" s="29"/>
      <c r="M150" s="128" t="s">
        <v>3</v>
      </c>
      <c r="N150" s="129" t="s">
        <v>41</v>
      </c>
      <c r="P150" s="130">
        <f>O150*H150</f>
        <v>0</v>
      </c>
      <c r="Q150" s="130">
        <v>0</v>
      </c>
      <c r="R150" s="130">
        <f>Q150*H150</f>
        <v>0</v>
      </c>
      <c r="S150" s="130">
        <v>2E-3</v>
      </c>
      <c r="T150" s="131">
        <f>S150*H150</f>
        <v>0.04</v>
      </c>
      <c r="AR150" s="132" t="s">
        <v>277</v>
      </c>
      <c r="AT150" s="132" t="s">
        <v>114</v>
      </c>
      <c r="AU150" s="132" t="s">
        <v>80</v>
      </c>
      <c r="AY150" s="14" t="s">
        <v>111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4" t="s">
        <v>78</v>
      </c>
      <c r="BK150" s="133">
        <f>ROUND(I150*H150,2)</f>
        <v>0</v>
      </c>
      <c r="BL150" s="14" t="s">
        <v>277</v>
      </c>
      <c r="BM150" s="132" t="s">
        <v>296</v>
      </c>
    </row>
    <row r="151" spans="2:65" s="1" customFormat="1" ht="11.25">
      <c r="B151" s="29"/>
      <c r="D151" s="134" t="s">
        <v>121</v>
      </c>
      <c r="F151" s="135" t="s">
        <v>297</v>
      </c>
      <c r="I151" s="136"/>
      <c r="L151" s="29"/>
      <c r="M151" s="137"/>
      <c r="T151" s="50"/>
      <c r="AT151" s="14" t="s">
        <v>121</v>
      </c>
      <c r="AU151" s="14" t="s">
        <v>80</v>
      </c>
    </row>
    <row r="152" spans="2:65" s="1" customFormat="1" ht="16.5" customHeight="1">
      <c r="B152" s="120"/>
      <c r="C152" s="121" t="s">
        <v>298</v>
      </c>
      <c r="D152" s="121" t="s">
        <v>114</v>
      </c>
      <c r="E152" s="122" t="s">
        <v>299</v>
      </c>
      <c r="F152" s="123" t="s">
        <v>300</v>
      </c>
      <c r="G152" s="124" t="s">
        <v>290</v>
      </c>
      <c r="H152" s="125">
        <v>2</v>
      </c>
      <c r="I152" s="126"/>
      <c r="J152" s="127">
        <f>ROUND(I152*H152,2)</f>
        <v>0</v>
      </c>
      <c r="K152" s="123" t="s">
        <v>3</v>
      </c>
      <c r="L152" s="29"/>
      <c r="M152" s="128" t="s">
        <v>3</v>
      </c>
      <c r="N152" s="129" t="s">
        <v>41</v>
      </c>
      <c r="P152" s="130">
        <f>O152*H152</f>
        <v>0</v>
      </c>
      <c r="Q152" s="130">
        <v>0</v>
      </c>
      <c r="R152" s="130">
        <f>Q152*H152</f>
        <v>0</v>
      </c>
      <c r="S152" s="130">
        <v>0</v>
      </c>
      <c r="T152" s="131">
        <f>S152*H152</f>
        <v>0</v>
      </c>
      <c r="AR152" s="132" t="s">
        <v>277</v>
      </c>
      <c r="AT152" s="132" t="s">
        <v>114</v>
      </c>
      <c r="AU152" s="132" t="s">
        <v>80</v>
      </c>
      <c r="AY152" s="14" t="s">
        <v>111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4" t="s">
        <v>78</v>
      </c>
      <c r="BK152" s="133">
        <f>ROUND(I152*H152,2)</f>
        <v>0</v>
      </c>
      <c r="BL152" s="14" t="s">
        <v>277</v>
      </c>
      <c r="BM152" s="132" t="s">
        <v>301</v>
      </c>
    </row>
    <row r="153" spans="2:65" s="11" customFormat="1" ht="25.9" customHeight="1">
      <c r="B153" s="108"/>
      <c r="D153" s="109" t="s">
        <v>69</v>
      </c>
      <c r="E153" s="110" t="s">
        <v>302</v>
      </c>
      <c r="F153" s="110" t="s">
        <v>303</v>
      </c>
      <c r="I153" s="111"/>
      <c r="J153" s="112">
        <f>BK153</f>
        <v>0</v>
      </c>
      <c r="L153" s="108"/>
      <c r="M153" s="113"/>
      <c r="P153" s="114">
        <f>SUM(P154:P156)</f>
        <v>0</v>
      </c>
      <c r="R153" s="114">
        <f>SUM(R154:R156)</f>
        <v>0</v>
      </c>
      <c r="T153" s="115">
        <f>SUM(T154:T156)</f>
        <v>0</v>
      </c>
      <c r="AR153" s="109" t="s">
        <v>134</v>
      </c>
      <c r="AT153" s="116" t="s">
        <v>69</v>
      </c>
      <c r="AU153" s="116" t="s">
        <v>70</v>
      </c>
      <c r="AY153" s="109" t="s">
        <v>111</v>
      </c>
      <c r="BK153" s="117">
        <f>SUM(BK154:BK156)</f>
        <v>0</v>
      </c>
    </row>
    <row r="154" spans="2:65" s="1" customFormat="1" ht="16.5" customHeight="1">
      <c r="B154" s="120"/>
      <c r="C154" s="121" t="s">
        <v>304</v>
      </c>
      <c r="D154" s="121" t="s">
        <v>114</v>
      </c>
      <c r="E154" s="122" t="s">
        <v>305</v>
      </c>
      <c r="F154" s="123" t="s">
        <v>306</v>
      </c>
      <c r="G154" s="124" t="s">
        <v>307</v>
      </c>
      <c r="H154" s="125">
        <v>8</v>
      </c>
      <c r="I154" s="126"/>
      <c r="J154" s="127">
        <f>ROUND(I154*H154,2)</f>
        <v>0</v>
      </c>
      <c r="K154" s="123" t="s">
        <v>118</v>
      </c>
      <c r="L154" s="29"/>
      <c r="M154" s="128" t="s">
        <v>3</v>
      </c>
      <c r="N154" s="129" t="s">
        <v>41</v>
      </c>
      <c r="P154" s="130">
        <f>O154*H154</f>
        <v>0</v>
      </c>
      <c r="Q154" s="130">
        <v>0</v>
      </c>
      <c r="R154" s="130">
        <f>Q154*H154</f>
        <v>0</v>
      </c>
      <c r="S154" s="130">
        <v>0</v>
      </c>
      <c r="T154" s="131">
        <f>S154*H154</f>
        <v>0</v>
      </c>
      <c r="AR154" s="132" t="s">
        <v>308</v>
      </c>
      <c r="AT154" s="132" t="s">
        <v>114</v>
      </c>
      <c r="AU154" s="132" t="s">
        <v>78</v>
      </c>
      <c r="AY154" s="14" t="s">
        <v>111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4" t="s">
        <v>78</v>
      </c>
      <c r="BK154" s="133">
        <f>ROUND(I154*H154,2)</f>
        <v>0</v>
      </c>
      <c r="BL154" s="14" t="s">
        <v>308</v>
      </c>
      <c r="BM154" s="132" t="s">
        <v>309</v>
      </c>
    </row>
    <row r="155" spans="2:65" s="1" customFormat="1" ht="11.25">
      <c r="B155" s="29"/>
      <c r="D155" s="134" t="s">
        <v>121</v>
      </c>
      <c r="F155" s="135" t="s">
        <v>310</v>
      </c>
      <c r="I155" s="136"/>
      <c r="L155" s="29"/>
      <c r="M155" s="137"/>
      <c r="T155" s="50"/>
      <c r="AT155" s="14" t="s">
        <v>121</v>
      </c>
      <c r="AU155" s="14" t="s">
        <v>78</v>
      </c>
    </row>
    <row r="156" spans="2:65" s="1" customFormat="1" ht="19.5">
      <c r="B156" s="29"/>
      <c r="D156" s="148" t="s">
        <v>311</v>
      </c>
      <c r="F156" s="149" t="s">
        <v>312</v>
      </c>
      <c r="I156" s="136"/>
      <c r="L156" s="29"/>
      <c r="M156" s="150"/>
      <c r="N156" s="151"/>
      <c r="O156" s="151"/>
      <c r="P156" s="151"/>
      <c r="Q156" s="151"/>
      <c r="R156" s="151"/>
      <c r="S156" s="151"/>
      <c r="T156" s="152"/>
      <c r="AT156" s="14" t="s">
        <v>311</v>
      </c>
      <c r="AU156" s="14" t="s">
        <v>78</v>
      </c>
    </row>
    <row r="157" spans="2:65" s="1" customFormat="1" ht="6.95" customHeight="1">
      <c r="B157" s="38"/>
      <c r="C157" s="39"/>
      <c r="D157" s="39"/>
      <c r="E157" s="39"/>
      <c r="F157" s="39"/>
      <c r="G157" s="39"/>
      <c r="H157" s="39"/>
      <c r="I157" s="39"/>
      <c r="J157" s="39"/>
      <c r="K157" s="39"/>
      <c r="L157" s="29"/>
    </row>
  </sheetData>
  <autoFilter ref="C86:K15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4" r:id="rId2" xr:uid="{00000000-0004-0000-0100-000001000000}"/>
    <hyperlink ref="F97" r:id="rId3" xr:uid="{00000000-0004-0000-0100-000002000000}"/>
    <hyperlink ref="F100" r:id="rId4" xr:uid="{00000000-0004-0000-0100-000003000000}"/>
    <hyperlink ref="F103" r:id="rId5" xr:uid="{00000000-0004-0000-0100-000004000000}"/>
    <hyperlink ref="F106" r:id="rId6" xr:uid="{00000000-0004-0000-0100-000005000000}"/>
    <hyperlink ref="F111" r:id="rId7" xr:uid="{00000000-0004-0000-0100-000006000000}"/>
    <hyperlink ref="F113" r:id="rId8" xr:uid="{00000000-0004-0000-0100-000007000000}"/>
    <hyperlink ref="F116" r:id="rId9" xr:uid="{00000000-0004-0000-0100-000008000000}"/>
    <hyperlink ref="F118" r:id="rId10" xr:uid="{00000000-0004-0000-0100-000009000000}"/>
    <hyperlink ref="F122" r:id="rId11" xr:uid="{00000000-0004-0000-0100-00000A000000}"/>
    <hyperlink ref="F125" r:id="rId12" xr:uid="{00000000-0004-0000-0100-00000B000000}"/>
    <hyperlink ref="F127" r:id="rId13" xr:uid="{00000000-0004-0000-0100-00000C000000}"/>
    <hyperlink ref="F129" r:id="rId14" xr:uid="{00000000-0004-0000-0100-00000D000000}"/>
    <hyperlink ref="F131" r:id="rId15" xr:uid="{00000000-0004-0000-0100-00000E000000}"/>
    <hyperlink ref="F135" r:id="rId16" xr:uid="{00000000-0004-0000-0100-00000F000000}"/>
    <hyperlink ref="F141" r:id="rId17" xr:uid="{00000000-0004-0000-0100-000010000000}"/>
    <hyperlink ref="F145" r:id="rId18" xr:uid="{00000000-0004-0000-0100-000011000000}"/>
    <hyperlink ref="F149" r:id="rId19" xr:uid="{00000000-0004-0000-0100-000012000000}"/>
    <hyperlink ref="F151" r:id="rId20" xr:uid="{00000000-0004-0000-0100-000013000000}"/>
    <hyperlink ref="F155" r:id="rId21" xr:uid="{00000000-0004-0000-0100-00001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2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/>
    <row r="2" spans="2:11" customFormat="1" ht="7.5" customHeight="1">
      <c r="B2" s="154"/>
      <c r="C2" s="155"/>
      <c r="D2" s="155"/>
      <c r="E2" s="155"/>
      <c r="F2" s="155"/>
      <c r="G2" s="155"/>
      <c r="H2" s="155"/>
      <c r="I2" s="155"/>
      <c r="J2" s="155"/>
      <c r="K2" s="156"/>
    </row>
    <row r="3" spans="2:11" s="12" customFormat="1" ht="45" customHeight="1">
      <c r="B3" s="157"/>
      <c r="C3" s="282" t="s">
        <v>313</v>
      </c>
      <c r="D3" s="282"/>
      <c r="E3" s="282"/>
      <c r="F3" s="282"/>
      <c r="G3" s="282"/>
      <c r="H3" s="282"/>
      <c r="I3" s="282"/>
      <c r="J3" s="282"/>
      <c r="K3" s="158"/>
    </row>
    <row r="4" spans="2:11" customFormat="1" ht="25.5" customHeight="1">
      <c r="B4" s="159"/>
      <c r="C4" s="281" t="s">
        <v>314</v>
      </c>
      <c r="D4" s="281"/>
      <c r="E4" s="281"/>
      <c r="F4" s="281"/>
      <c r="G4" s="281"/>
      <c r="H4" s="281"/>
      <c r="I4" s="281"/>
      <c r="J4" s="281"/>
      <c r="K4" s="160"/>
    </row>
    <row r="5" spans="2:11" customFormat="1" ht="5.25" customHeight="1">
      <c r="B5" s="159"/>
      <c r="C5" s="161"/>
      <c r="D5" s="161"/>
      <c r="E5" s="161"/>
      <c r="F5" s="161"/>
      <c r="G5" s="161"/>
      <c r="H5" s="161"/>
      <c r="I5" s="161"/>
      <c r="J5" s="161"/>
      <c r="K5" s="160"/>
    </row>
    <row r="6" spans="2:11" customFormat="1" ht="15" customHeight="1">
      <c r="B6" s="159"/>
      <c r="C6" s="280" t="s">
        <v>315</v>
      </c>
      <c r="D6" s="280"/>
      <c r="E6" s="280"/>
      <c r="F6" s="280"/>
      <c r="G6" s="280"/>
      <c r="H6" s="280"/>
      <c r="I6" s="280"/>
      <c r="J6" s="280"/>
      <c r="K6" s="160"/>
    </row>
    <row r="7" spans="2:11" customFormat="1" ht="15" customHeight="1">
      <c r="B7" s="163"/>
      <c r="C7" s="280" t="s">
        <v>316</v>
      </c>
      <c r="D7" s="280"/>
      <c r="E7" s="280"/>
      <c r="F7" s="280"/>
      <c r="G7" s="280"/>
      <c r="H7" s="280"/>
      <c r="I7" s="280"/>
      <c r="J7" s="280"/>
      <c r="K7" s="160"/>
    </row>
    <row r="8" spans="2:11" customFormat="1" ht="12.75" customHeight="1">
      <c r="B8" s="163"/>
      <c r="C8" s="162"/>
      <c r="D8" s="162"/>
      <c r="E8" s="162"/>
      <c r="F8" s="162"/>
      <c r="G8" s="162"/>
      <c r="H8" s="162"/>
      <c r="I8" s="162"/>
      <c r="J8" s="162"/>
      <c r="K8" s="160"/>
    </row>
    <row r="9" spans="2:11" customFormat="1" ht="15" customHeight="1">
      <c r="B9" s="163"/>
      <c r="C9" s="280" t="s">
        <v>317</v>
      </c>
      <c r="D9" s="280"/>
      <c r="E9" s="280"/>
      <c r="F9" s="280"/>
      <c r="G9" s="280"/>
      <c r="H9" s="280"/>
      <c r="I9" s="280"/>
      <c r="J9" s="280"/>
      <c r="K9" s="160"/>
    </row>
    <row r="10" spans="2:11" customFormat="1" ht="15" customHeight="1">
      <c r="B10" s="163"/>
      <c r="C10" s="162"/>
      <c r="D10" s="280" t="s">
        <v>318</v>
      </c>
      <c r="E10" s="280"/>
      <c r="F10" s="280"/>
      <c r="G10" s="280"/>
      <c r="H10" s="280"/>
      <c r="I10" s="280"/>
      <c r="J10" s="280"/>
      <c r="K10" s="160"/>
    </row>
    <row r="11" spans="2:11" customFormat="1" ht="15" customHeight="1">
      <c r="B11" s="163"/>
      <c r="C11" s="164"/>
      <c r="D11" s="280" t="s">
        <v>319</v>
      </c>
      <c r="E11" s="280"/>
      <c r="F11" s="280"/>
      <c r="G11" s="280"/>
      <c r="H11" s="280"/>
      <c r="I11" s="280"/>
      <c r="J11" s="280"/>
      <c r="K11" s="160"/>
    </row>
    <row r="12" spans="2:11" customFormat="1" ht="15" customHeight="1">
      <c r="B12" s="163"/>
      <c r="C12" s="164"/>
      <c r="D12" s="162"/>
      <c r="E12" s="162"/>
      <c r="F12" s="162"/>
      <c r="G12" s="162"/>
      <c r="H12" s="162"/>
      <c r="I12" s="162"/>
      <c r="J12" s="162"/>
      <c r="K12" s="160"/>
    </row>
    <row r="13" spans="2:11" customFormat="1" ht="15" customHeight="1">
      <c r="B13" s="163"/>
      <c r="C13" s="164"/>
      <c r="D13" s="165" t="s">
        <v>320</v>
      </c>
      <c r="E13" s="162"/>
      <c r="F13" s="162"/>
      <c r="G13" s="162"/>
      <c r="H13" s="162"/>
      <c r="I13" s="162"/>
      <c r="J13" s="162"/>
      <c r="K13" s="160"/>
    </row>
    <row r="14" spans="2:11" customFormat="1" ht="12.75" customHeight="1">
      <c r="B14" s="163"/>
      <c r="C14" s="164"/>
      <c r="D14" s="164"/>
      <c r="E14" s="164"/>
      <c r="F14" s="164"/>
      <c r="G14" s="164"/>
      <c r="H14" s="164"/>
      <c r="I14" s="164"/>
      <c r="J14" s="164"/>
      <c r="K14" s="160"/>
    </row>
    <row r="15" spans="2:11" customFormat="1" ht="15" customHeight="1">
      <c r="B15" s="163"/>
      <c r="C15" s="164"/>
      <c r="D15" s="280" t="s">
        <v>321</v>
      </c>
      <c r="E15" s="280"/>
      <c r="F15" s="280"/>
      <c r="G15" s="280"/>
      <c r="H15" s="280"/>
      <c r="I15" s="280"/>
      <c r="J15" s="280"/>
      <c r="K15" s="160"/>
    </row>
    <row r="16" spans="2:11" customFormat="1" ht="15" customHeight="1">
      <c r="B16" s="163"/>
      <c r="C16" s="164"/>
      <c r="D16" s="280" t="s">
        <v>322</v>
      </c>
      <c r="E16" s="280"/>
      <c r="F16" s="280"/>
      <c r="G16" s="280"/>
      <c r="H16" s="280"/>
      <c r="I16" s="280"/>
      <c r="J16" s="280"/>
      <c r="K16" s="160"/>
    </row>
    <row r="17" spans="2:11" customFormat="1" ht="15" customHeight="1">
      <c r="B17" s="163"/>
      <c r="C17" s="164"/>
      <c r="D17" s="280" t="s">
        <v>323</v>
      </c>
      <c r="E17" s="280"/>
      <c r="F17" s="280"/>
      <c r="G17" s="280"/>
      <c r="H17" s="280"/>
      <c r="I17" s="280"/>
      <c r="J17" s="280"/>
      <c r="K17" s="160"/>
    </row>
    <row r="18" spans="2:11" customFormat="1" ht="15" customHeight="1">
      <c r="B18" s="163"/>
      <c r="C18" s="164"/>
      <c r="D18" s="164"/>
      <c r="E18" s="166" t="s">
        <v>77</v>
      </c>
      <c r="F18" s="280" t="s">
        <v>324</v>
      </c>
      <c r="G18" s="280"/>
      <c r="H18" s="280"/>
      <c r="I18" s="280"/>
      <c r="J18" s="280"/>
      <c r="K18" s="160"/>
    </row>
    <row r="19" spans="2:11" customFormat="1" ht="15" customHeight="1">
      <c r="B19" s="163"/>
      <c r="C19" s="164"/>
      <c r="D19" s="164"/>
      <c r="E19" s="166" t="s">
        <v>325</v>
      </c>
      <c r="F19" s="280" t="s">
        <v>326</v>
      </c>
      <c r="G19" s="280"/>
      <c r="H19" s="280"/>
      <c r="I19" s="280"/>
      <c r="J19" s="280"/>
      <c r="K19" s="160"/>
    </row>
    <row r="20" spans="2:11" customFormat="1" ht="15" customHeight="1">
      <c r="B20" s="163"/>
      <c r="C20" s="164"/>
      <c r="D20" s="164"/>
      <c r="E20" s="166" t="s">
        <v>327</v>
      </c>
      <c r="F20" s="280" t="s">
        <v>328</v>
      </c>
      <c r="G20" s="280"/>
      <c r="H20" s="280"/>
      <c r="I20" s="280"/>
      <c r="J20" s="280"/>
      <c r="K20" s="160"/>
    </row>
    <row r="21" spans="2:11" customFormat="1" ht="15" customHeight="1">
      <c r="B21" s="163"/>
      <c r="C21" s="164"/>
      <c r="D21" s="164"/>
      <c r="E21" s="166" t="s">
        <v>329</v>
      </c>
      <c r="F21" s="280" t="s">
        <v>330</v>
      </c>
      <c r="G21" s="280"/>
      <c r="H21" s="280"/>
      <c r="I21" s="280"/>
      <c r="J21" s="280"/>
      <c r="K21" s="160"/>
    </row>
    <row r="22" spans="2:11" customFormat="1" ht="15" customHeight="1">
      <c r="B22" s="163"/>
      <c r="C22" s="164"/>
      <c r="D22" s="164"/>
      <c r="E22" s="166" t="s">
        <v>331</v>
      </c>
      <c r="F22" s="280" t="s">
        <v>332</v>
      </c>
      <c r="G22" s="280"/>
      <c r="H22" s="280"/>
      <c r="I22" s="280"/>
      <c r="J22" s="280"/>
      <c r="K22" s="160"/>
    </row>
    <row r="23" spans="2:11" customFormat="1" ht="15" customHeight="1">
      <c r="B23" s="163"/>
      <c r="C23" s="164"/>
      <c r="D23" s="164"/>
      <c r="E23" s="166" t="s">
        <v>333</v>
      </c>
      <c r="F23" s="280" t="s">
        <v>334</v>
      </c>
      <c r="G23" s="280"/>
      <c r="H23" s="280"/>
      <c r="I23" s="280"/>
      <c r="J23" s="280"/>
      <c r="K23" s="160"/>
    </row>
    <row r="24" spans="2:11" customFormat="1" ht="12.75" customHeight="1">
      <c r="B24" s="163"/>
      <c r="C24" s="164"/>
      <c r="D24" s="164"/>
      <c r="E24" s="164"/>
      <c r="F24" s="164"/>
      <c r="G24" s="164"/>
      <c r="H24" s="164"/>
      <c r="I24" s="164"/>
      <c r="J24" s="164"/>
      <c r="K24" s="160"/>
    </row>
    <row r="25" spans="2:11" customFormat="1" ht="15" customHeight="1">
      <c r="B25" s="163"/>
      <c r="C25" s="280" t="s">
        <v>335</v>
      </c>
      <c r="D25" s="280"/>
      <c r="E25" s="280"/>
      <c r="F25" s="280"/>
      <c r="G25" s="280"/>
      <c r="H25" s="280"/>
      <c r="I25" s="280"/>
      <c r="J25" s="280"/>
      <c r="K25" s="160"/>
    </row>
    <row r="26" spans="2:11" customFormat="1" ht="15" customHeight="1">
      <c r="B26" s="163"/>
      <c r="C26" s="280" t="s">
        <v>336</v>
      </c>
      <c r="D26" s="280"/>
      <c r="E26" s="280"/>
      <c r="F26" s="280"/>
      <c r="G26" s="280"/>
      <c r="H26" s="280"/>
      <c r="I26" s="280"/>
      <c r="J26" s="280"/>
      <c r="K26" s="160"/>
    </row>
    <row r="27" spans="2:11" customFormat="1" ht="15" customHeight="1">
      <c r="B27" s="163"/>
      <c r="C27" s="162"/>
      <c r="D27" s="280" t="s">
        <v>337</v>
      </c>
      <c r="E27" s="280"/>
      <c r="F27" s="280"/>
      <c r="G27" s="280"/>
      <c r="H27" s="280"/>
      <c r="I27" s="280"/>
      <c r="J27" s="280"/>
      <c r="K27" s="160"/>
    </row>
    <row r="28" spans="2:11" customFormat="1" ht="15" customHeight="1">
      <c r="B28" s="163"/>
      <c r="C28" s="164"/>
      <c r="D28" s="280" t="s">
        <v>338</v>
      </c>
      <c r="E28" s="280"/>
      <c r="F28" s="280"/>
      <c r="G28" s="280"/>
      <c r="H28" s="280"/>
      <c r="I28" s="280"/>
      <c r="J28" s="280"/>
      <c r="K28" s="160"/>
    </row>
    <row r="29" spans="2:11" customFormat="1" ht="12.75" customHeight="1">
      <c r="B29" s="163"/>
      <c r="C29" s="164"/>
      <c r="D29" s="164"/>
      <c r="E29" s="164"/>
      <c r="F29" s="164"/>
      <c r="G29" s="164"/>
      <c r="H29" s="164"/>
      <c r="I29" s="164"/>
      <c r="J29" s="164"/>
      <c r="K29" s="160"/>
    </row>
    <row r="30" spans="2:11" customFormat="1" ht="15" customHeight="1">
      <c r="B30" s="163"/>
      <c r="C30" s="164"/>
      <c r="D30" s="280" t="s">
        <v>339</v>
      </c>
      <c r="E30" s="280"/>
      <c r="F30" s="280"/>
      <c r="G30" s="280"/>
      <c r="H30" s="280"/>
      <c r="I30" s="280"/>
      <c r="J30" s="280"/>
      <c r="K30" s="160"/>
    </row>
    <row r="31" spans="2:11" customFormat="1" ht="15" customHeight="1">
      <c r="B31" s="163"/>
      <c r="C31" s="164"/>
      <c r="D31" s="280" t="s">
        <v>340</v>
      </c>
      <c r="E31" s="280"/>
      <c r="F31" s="280"/>
      <c r="G31" s="280"/>
      <c r="H31" s="280"/>
      <c r="I31" s="280"/>
      <c r="J31" s="280"/>
      <c r="K31" s="160"/>
    </row>
    <row r="32" spans="2:11" customFormat="1" ht="12.75" customHeight="1">
      <c r="B32" s="163"/>
      <c r="C32" s="164"/>
      <c r="D32" s="164"/>
      <c r="E32" s="164"/>
      <c r="F32" s="164"/>
      <c r="G32" s="164"/>
      <c r="H32" s="164"/>
      <c r="I32" s="164"/>
      <c r="J32" s="164"/>
      <c r="K32" s="160"/>
    </row>
    <row r="33" spans="2:11" customFormat="1" ht="15" customHeight="1">
      <c r="B33" s="163"/>
      <c r="C33" s="164"/>
      <c r="D33" s="280" t="s">
        <v>341</v>
      </c>
      <c r="E33" s="280"/>
      <c r="F33" s="280"/>
      <c r="G33" s="280"/>
      <c r="H33" s="280"/>
      <c r="I33" s="280"/>
      <c r="J33" s="280"/>
      <c r="K33" s="160"/>
    </row>
    <row r="34" spans="2:11" customFormat="1" ht="15" customHeight="1">
      <c r="B34" s="163"/>
      <c r="C34" s="164"/>
      <c r="D34" s="280" t="s">
        <v>342</v>
      </c>
      <c r="E34" s="280"/>
      <c r="F34" s="280"/>
      <c r="G34" s="280"/>
      <c r="H34" s="280"/>
      <c r="I34" s="280"/>
      <c r="J34" s="280"/>
      <c r="K34" s="160"/>
    </row>
    <row r="35" spans="2:11" customFormat="1" ht="15" customHeight="1">
      <c r="B35" s="163"/>
      <c r="C35" s="164"/>
      <c r="D35" s="280" t="s">
        <v>343</v>
      </c>
      <c r="E35" s="280"/>
      <c r="F35" s="280"/>
      <c r="G35" s="280"/>
      <c r="H35" s="280"/>
      <c r="I35" s="280"/>
      <c r="J35" s="280"/>
      <c r="K35" s="160"/>
    </row>
    <row r="36" spans="2:11" customFormat="1" ht="15" customHeight="1">
      <c r="B36" s="163"/>
      <c r="C36" s="164"/>
      <c r="D36" s="162"/>
      <c r="E36" s="165" t="s">
        <v>97</v>
      </c>
      <c r="F36" s="162"/>
      <c r="G36" s="280" t="s">
        <v>344</v>
      </c>
      <c r="H36" s="280"/>
      <c r="I36" s="280"/>
      <c r="J36" s="280"/>
      <c r="K36" s="160"/>
    </row>
    <row r="37" spans="2:11" customFormat="1" ht="30.75" customHeight="1">
      <c r="B37" s="163"/>
      <c r="C37" s="164"/>
      <c r="D37" s="162"/>
      <c r="E37" s="165" t="s">
        <v>345</v>
      </c>
      <c r="F37" s="162"/>
      <c r="G37" s="280" t="s">
        <v>346</v>
      </c>
      <c r="H37" s="280"/>
      <c r="I37" s="280"/>
      <c r="J37" s="280"/>
      <c r="K37" s="160"/>
    </row>
    <row r="38" spans="2:11" customFormat="1" ht="15" customHeight="1">
      <c r="B38" s="163"/>
      <c r="C38" s="164"/>
      <c r="D38" s="162"/>
      <c r="E38" s="165" t="s">
        <v>51</v>
      </c>
      <c r="F38" s="162"/>
      <c r="G38" s="280" t="s">
        <v>347</v>
      </c>
      <c r="H38" s="280"/>
      <c r="I38" s="280"/>
      <c r="J38" s="280"/>
      <c r="K38" s="160"/>
    </row>
    <row r="39" spans="2:11" customFormat="1" ht="15" customHeight="1">
      <c r="B39" s="163"/>
      <c r="C39" s="164"/>
      <c r="D39" s="162"/>
      <c r="E39" s="165" t="s">
        <v>52</v>
      </c>
      <c r="F39" s="162"/>
      <c r="G39" s="280" t="s">
        <v>348</v>
      </c>
      <c r="H39" s="280"/>
      <c r="I39" s="280"/>
      <c r="J39" s="280"/>
      <c r="K39" s="160"/>
    </row>
    <row r="40" spans="2:11" customFormat="1" ht="15" customHeight="1">
      <c r="B40" s="163"/>
      <c r="C40" s="164"/>
      <c r="D40" s="162"/>
      <c r="E40" s="165" t="s">
        <v>98</v>
      </c>
      <c r="F40" s="162"/>
      <c r="G40" s="280" t="s">
        <v>349</v>
      </c>
      <c r="H40" s="280"/>
      <c r="I40" s="280"/>
      <c r="J40" s="280"/>
      <c r="K40" s="160"/>
    </row>
    <row r="41" spans="2:11" customFormat="1" ht="15" customHeight="1">
      <c r="B41" s="163"/>
      <c r="C41" s="164"/>
      <c r="D41" s="162"/>
      <c r="E41" s="165" t="s">
        <v>99</v>
      </c>
      <c r="F41" s="162"/>
      <c r="G41" s="280" t="s">
        <v>350</v>
      </c>
      <c r="H41" s="280"/>
      <c r="I41" s="280"/>
      <c r="J41" s="280"/>
      <c r="K41" s="160"/>
    </row>
    <row r="42" spans="2:11" customFormat="1" ht="15" customHeight="1">
      <c r="B42" s="163"/>
      <c r="C42" s="164"/>
      <c r="D42" s="162"/>
      <c r="E42" s="165" t="s">
        <v>351</v>
      </c>
      <c r="F42" s="162"/>
      <c r="G42" s="280" t="s">
        <v>352</v>
      </c>
      <c r="H42" s="280"/>
      <c r="I42" s="280"/>
      <c r="J42" s="280"/>
      <c r="K42" s="160"/>
    </row>
    <row r="43" spans="2:11" customFormat="1" ht="15" customHeight="1">
      <c r="B43" s="163"/>
      <c r="C43" s="164"/>
      <c r="D43" s="162"/>
      <c r="E43" s="165"/>
      <c r="F43" s="162"/>
      <c r="G43" s="280" t="s">
        <v>353</v>
      </c>
      <c r="H43" s="280"/>
      <c r="I43" s="280"/>
      <c r="J43" s="280"/>
      <c r="K43" s="160"/>
    </row>
    <row r="44" spans="2:11" customFormat="1" ht="15" customHeight="1">
      <c r="B44" s="163"/>
      <c r="C44" s="164"/>
      <c r="D44" s="162"/>
      <c r="E44" s="165" t="s">
        <v>354</v>
      </c>
      <c r="F44" s="162"/>
      <c r="G44" s="280" t="s">
        <v>355</v>
      </c>
      <c r="H44" s="280"/>
      <c r="I44" s="280"/>
      <c r="J44" s="280"/>
      <c r="K44" s="160"/>
    </row>
    <row r="45" spans="2:11" customFormat="1" ht="15" customHeight="1">
      <c r="B45" s="163"/>
      <c r="C45" s="164"/>
      <c r="D45" s="162"/>
      <c r="E45" s="165" t="s">
        <v>101</v>
      </c>
      <c r="F45" s="162"/>
      <c r="G45" s="280" t="s">
        <v>356</v>
      </c>
      <c r="H45" s="280"/>
      <c r="I45" s="280"/>
      <c r="J45" s="280"/>
      <c r="K45" s="160"/>
    </row>
    <row r="46" spans="2:11" customFormat="1" ht="12.75" customHeight="1">
      <c r="B46" s="163"/>
      <c r="C46" s="164"/>
      <c r="D46" s="162"/>
      <c r="E46" s="162"/>
      <c r="F46" s="162"/>
      <c r="G46" s="162"/>
      <c r="H46" s="162"/>
      <c r="I46" s="162"/>
      <c r="J46" s="162"/>
      <c r="K46" s="160"/>
    </row>
    <row r="47" spans="2:11" customFormat="1" ht="15" customHeight="1">
      <c r="B47" s="163"/>
      <c r="C47" s="164"/>
      <c r="D47" s="280" t="s">
        <v>357</v>
      </c>
      <c r="E47" s="280"/>
      <c r="F47" s="280"/>
      <c r="G47" s="280"/>
      <c r="H47" s="280"/>
      <c r="I47" s="280"/>
      <c r="J47" s="280"/>
      <c r="K47" s="160"/>
    </row>
    <row r="48" spans="2:11" customFormat="1" ht="15" customHeight="1">
      <c r="B48" s="163"/>
      <c r="C48" s="164"/>
      <c r="D48" s="164"/>
      <c r="E48" s="280" t="s">
        <v>358</v>
      </c>
      <c r="F48" s="280"/>
      <c r="G48" s="280"/>
      <c r="H48" s="280"/>
      <c r="I48" s="280"/>
      <c r="J48" s="280"/>
      <c r="K48" s="160"/>
    </row>
    <row r="49" spans="2:11" customFormat="1" ht="15" customHeight="1">
      <c r="B49" s="163"/>
      <c r="C49" s="164"/>
      <c r="D49" s="164"/>
      <c r="E49" s="280" t="s">
        <v>359</v>
      </c>
      <c r="F49" s="280"/>
      <c r="G49" s="280"/>
      <c r="H49" s="280"/>
      <c r="I49" s="280"/>
      <c r="J49" s="280"/>
      <c r="K49" s="160"/>
    </row>
    <row r="50" spans="2:11" customFormat="1" ht="15" customHeight="1">
      <c r="B50" s="163"/>
      <c r="C50" s="164"/>
      <c r="D50" s="164"/>
      <c r="E50" s="280" t="s">
        <v>360</v>
      </c>
      <c r="F50" s="280"/>
      <c r="G50" s="280"/>
      <c r="H50" s="280"/>
      <c r="I50" s="280"/>
      <c r="J50" s="280"/>
      <c r="K50" s="160"/>
    </row>
    <row r="51" spans="2:11" customFormat="1" ht="15" customHeight="1">
      <c r="B51" s="163"/>
      <c r="C51" s="164"/>
      <c r="D51" s="280" t="s">
        <v>361</v>
      </c>
      <c r="E51" s="280"/>
      <c r="F51" s="280"/>
      <c r="G51" s="280"/>
      <c r="H51" s="280"/>
      <c r="I51" s="280"/>
      <c r="J51" s="280"/>
      <c r="K51" s="160"/>
    </row>
    <row r="52" spans="2:11" customFormat="1" ht="25.5" customHeight="1">
      <c r="B52" s="159"/>
      <c r="C52" s="281" t="s">
        <v>362</v>
      </c>
      <c r="D52" s="281"/>
      <c r="E52" s="281"/>
      <c r="F52" s="281"/>
      <c r="G52" s="281"/>
      <c r="H52" s="281"/>
      <c r="I52" s="281"/>
      <c r="J52" s="281"/>
      <c r="K52" s="160"/>
    </row>
    <row r="53" spans="2:11" customFormat="1" ht="5.25" customHeight="1">
      <c r="B53" s="159"/>
      <c r="C53" s="161"/>
      <c r="D53" s="161"/>
      <c r="E53" s="161"/>
      <c r="F53" s="161"/>
      <c r="G53" s="161"/>
      <c r="H53" s="161"/>
      <c r="I53" s="161"/>
      <c r="J53" s="161"/>
      <c r="K53" s="160"/>
    </row>
    <row r="54" spans="2:11" customFormat="1" ht="15" customHeight="1">
      <c r="B54" s="159"/>
      <c r="C54" s="280" t="s">
        <v>363</v>
      </c>
      <c r="D54" s="280"/>
      <c r="E54" s="280"/>
      <c r="F54" s="280"/>
      <c r="G54" s="280"/>
      <c r="H54" s="280"/>
      <c r="I54" s="280"/>
      <c r="J54" s="280"/>
      <c r="K54" s="160"/>
    </row>
    <row r="55" spans="2:11" customFormat="1" ht="15" customHeight="1">
      <c r="B55" s="159"/>
      <c r="C55" s="280" t="s">
        <v>364</v>
      </c>
      <c r="D55" s="280"/>
      <c r="E55" s="280"/>
      <c r="F55" s="280"/>
      <c r="G55" s="280"/>
      <c r="H55" s="280"/>
      <c r="I55" s="280"/>
      <c r="J55" s="280"/>
      <c r="K55" s="160"/>
    </row>
    <row r="56" spans="2:11" customFormat="1" ht="12.75" customHeight="1">
      <c r="B56" s="159"/>
      <c r="C56" s="162"/>
      <c r="D56" s="162"/>
      <c r="E56" s="162"/>
      <c r="F56" s="162"/>
      <c r="G56" s="162"/>
      <c r="H56" s="162"/>
      <c r="I56" s="162"/>
      <c r="J56" s="162"/>
      <c r="K56" s="160"/>
    </row>
    <row r="57" spans="2:11" customFormat="1" ht="15" customHeight="1">
      <c r="B57" s="159"/>
      <c r="C57" s="280" t="s">
        <v>365</v>
      </c>
      <c r="D57" s="280"/>
      <c r="E57" s="280"/>
      <c r="F57" s="280"/>
      <c r="G57" s="280"/>
      <c r="H57" s="280"/>
      <c r="I57" s="280"/>
      <c r="J57" s="280"/>
      <c r="K57" s="160"/>
    </row>
    <row r="58" spans="2:11" customFormat="1" ht="15" customHeight="1">
      <c r="B58" s="159"/>
      <c r="C58" s="164"/>
      <c r="D58" s="280" t="s">
        <v>366</v>
      </c>
      <c r="E58" s="280"/>
      <c r="F58" s="280"/>
      <c r="G58" s="280"/>
      <c r="H58" s="280"/>
      <c r="I58" s="280"/>
      <c r="J58" s="280"/>
      <c r="K58" s="160"/>
    </row>
    <row r="59" spans="2:11" customFormat="1" ht="15" customHeight="1">
      <c r="B59" s="159"/>
      <c r="C59" s="164"/>
      <c r="D59" s="280" t="s">
        <v>367</v>
      </c>
      <c r="E59" s="280"/>
      <c r="F59" s="280"/>
      <c r="G59" s="280"/>
      <c r="H59" s="280"/>
      <c r="I59" s="280"/>
      <c r="J59" s="280"/>
      <c r="K59" s="160"/>
    </row>
    <row r="60" spans="2:11" customFormat="1" ht="15" customHeight="1">
      <c r="B60" s="159"/>
      <c r="C60" s="164"/>
      <c r="D60" s="280" t="s">
        <v>368</v>
      </c>
      <c r="E60" s="280"/>
      <c r="F60" s="280"/>
      <c r="G60" s="280"/>
      <c r="H60" s="280"/>
      <c r="I60" s="280"/>
      <c r="J60" s="280"/>
      <c r="K60" s="160"/>
    </row>
    <row r="61" spans="2:11" customFormat="1" ht="15" customHeight="1">
      <c r="B61" s="159"/>
      <c r="C61" s="164"/>
      <c r="D61" s="280" t="s">
        <v>369</v>
      </c>
      <c r="E61" s="280"/>
      <c r="F61" s="280"/>
      <c r="G61" s="280"/>
      <c r="H61" s="280"/>
      <c r="I61" s="280"/>
      <c r="J61" s="280"/>
      <c r="K61" s="160"/>
    </row>
    <row r="62" spans="2:11" customFormat="1" ht="15" customHeight="1">
      <c r="B62" s="159"/>
      <c r="C62" s="164"/>
      <c r="D62" s="283" t="s">
        <v>370</v>
      </c>
      <c r="E62" s="283"/>
      <c r="F62" s="283"/>
      <c r="G62" s="283"/>
      <c r="H62" s="283"/>
      <c r="I62" s="283"/>
      <c r="J62" s="283"/>
      <c r="K62" s="160"/>
    </row>
    <row r="63" spans="2:11" customFormat="1" ht="15" customHeight="1">
      <c r="B63" s="159"/>
      <c r="C63" s="164"/>
      <c r="D63" s="280" t="s">
        <v>371</v>
      </c>
      <c r="E63" s="280"/>
      <c r="F63" s="280"/>
      <c r="G63" s="280"/>
      <c r="H63" s="280"/>
      <c r="I63" s="280"/>
      <c r="J63" s="280"/>
      <c r="K63" s="160"/>
    </row>
    <row r="64" spans="2:11" customFormat="1" ht="12.75" customHeight="1">
      <c r="B64" s="159"/>
      <c r="C64" s="164"/>
      <c r="D64" s="164"/>
      <c r="E64" s="167"/>
      <c r="F64" s="164"/>
      <c r="G64" s="164"/>
      <c r="H64" s="164"/>
      <c r="I64" s="164"/>
      <c r="J64" s="164"/>
      <c r="K64" s="160"/>
    </row>
    <row r="65" spans="2:11" customFormat="1" ht="15" customHeight="1">
      <c r="B65" s="159"/>
      <c r="C65" s="164"/>
      <c r="D65" s="280" t="s">
        <v>372</v>
      </c>
      <c r="E65" s="280"/>
      <c r="F65" s="280"/>
      <c r="G65" s="280"/>
      <c r="H65" s="280"/>
      <c r="I65" s="280"/>
      <c r="J65" s="280"/>
      <c r="K65" s="160"/>
    </row>
    <row r="66" spans="2:11" customFormat="1" ht="15" customHeight="1">
      <c r="B66" s="159"/>
      <c r="C66" s="164"/>
      <c r="D66" s="283" t="s">
        <v>373</v>
      </c>
      <c r="E66" s="283"/>
      <c r="F66" s="283"/>
      <c r="G66" s="283"/>
      <c r="H66" s="283"/>
      <c r="I66" s="283"/>
      <c r="J66" s="283"/>
      <c r="K66" s="160"/>
    </row>
    <row r="67" spans="2:11" customFormat="1" ht="15" customHeight="1">
      <c r="B67" s="159"/>
      <c r="C67" s="164"/>
      <c r="D67" s="280" t="s">
        <v>374</v>
      </c>
      <c r="E67" s="280"/>
      <c r="F67" s="280"/>
      <c r="G67" s="280"/>
      <c r="H67" s="280"/>
      <c r="I67" s="280"/>
      <c r="J67" s="280"/>
      <c r="K67" s="160"/>
    </row>
    <row r="68" spans="2:11" customFormat="1" ht="15" customHeight="1">
      <c r="B68" s="159"/>
      <c r="C68" s="164"/>
      <c r="D68" s="280" t="s">
        <v>375</v>
      </c>
      <c r="E68" s="280"/>
      <c r="F68" s="280"/>
      <c r="G68" s="280"/>
      <c r="H68" s="280"/>
      <c r="I68" s="280"/>
      <c r="J68" s="280"/>
      <c r="K68" s="160"/>
    </row>
    <row r="69" spans="2:11" customFormat="1" ht="15" customHeight="1">
      <c r="B69" s="159"/>
      <c r="C69" s="164"/>
      <c r="D69" s="280" t="s">
        <v>376</v>
      </c>
      <c r="E69" s="280"/>
      <c r="F69" s="280"/>
      <c r="G69" s="280"/>
      <c r="H69" s="280"/>
      <c r="I69" s="280"/>
      <c r="J69" s="280"/>
      <c r="K69" s="160"/>
    </row>
    <row r="70" spans="2:11" customFormat="1" ht="15" customHeight="1">
      <c r="B70" s="159"/>
      <c r="C70" s="164"/>
      <c r="D70" s="280" t="s">
        <v>377</v>
      </c>
      <c r="E70" s="280"/>
      <c r="F70" s="280"/>
      <c r="G70" s="280"/>
      <c r="H70" s="280"/>
      <c r="I70" s="280"/>
      <c r="J70" s="280"/>
      <c r="K70" s="160"/>
    </row>
    <row r="71" spans="2:11" customFormat="1" ht="12.75" customHeight="1">
      <c r="B71" s="168"/>
      <c r="C71" s="169"/>
      <c r="D71" s="169"/>
      <c r="E71" s="169"/>
      <c r="F71" s="169"/>
      <c r="G71" s="169"/>
      <c r="H71" s="169"/>
      <c r="I71" s="169"/>
      <c r="J71" s="169"/>
      <c r="K71" s="170"/>
    </row>
    <row r="72" spans="2:11" customFormat="1" ht="18.75" customHeight="1">
      <c r="B72" s="171"/>
      <c r="C72" s="171"/>
      <c r="D72" s="171"/>
      <c r="E72" s="171"/>
      <c r="F72" s="171"/>
      <c r="G72" s="171"/>
      <c r="H72" s="171"/>
      <c r="I72" s="171"/>
      <c r="J72" s="171"/>
      <c r="K72" s="172"/>
    </row>
    <row r="73" spans="2:11" customFormat="1" ht="18.75" customHeight="1">
      <c r="B73" s="172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2:11" customFormat="1" ht="7.5" customHeight="1">
      <c r="B74" s="173"/>
      <c r="C74" s="174"/>
      <c r="D74" s="174"/>
      <c r="E74" s="174"/>
      <c r="F74" s="174"/>
      <c r="G74" s="174"/>
      <c r="H74" s="174"/>
      <c r="I74" s="174"/>
      <c r="J74" s="174"/>
      <c r="K74" s="175"/>
    </row>
    <row r="75" spans="2:11" customFormat="1" ht="45" customHeight="1">
      <c r="B75" s="176"/>
      <c r="C75" s="284" t="s">
        <v>378</v>
      </c>
      <c r="D75" s="284"/>
      <c r="E75" s="284"/>
      <c r="F75" s="284"/>
      <c r="G75" s="284"/>
      <c r="H75" s="284"/>
      <c r="I75" s="284"/>
      <c r="J75" s="284"/>
      <c r="K75" s="177"/>
    </row>
    <row r="76" spans="2:11" customFormat="1" ht="17.25" customHeight="1">
      <c r="B76" s="176"/>
      <c r="C76" s="178" t="s">
        <v>379</v>
      </c>
      <c r="D76" s="178"/>
      <c r="E76" s="178"/>
      <c r="F76" s="178" t="s">
        <v>380</v>
      </c>
      <c r="G76" s="179"/>
      <c r="H76" s="178" t="s">
        <v>52</v>
      </c>
      <c r="I76" s="178" t="s">
        <v>55</v>
      </c>
      <c r="J76" s="178" t="s">
        <v>381</v>
      </c>
      <c r="K76" s="177"/>
    </row>
    <row r="77" spans="2:11" customFormat="1" ht="17.25" customHeight="1">
      <c r="B77" s="176"/>
      <c r="C77" s="180" t="s">
        <v>382</v>
      </c>
      <c r="D77" s="180"/>
      <c r="E77" s="180"/>
      <c r="F77" s="181" t="s">
        <v>383</v>
      </c>
      <c r="G77" s="182"/>
      <c r="H77" s="180"/>
      <c r="I77" s="180"/>
      <c r="J77" s="180" t="s">
        <v>384</v>
      </c>
      <c r="K77" s="177"/>
    </row>
    <row r="78" spans="2:11" customFormat="1" ht="5.25" customHeight="1">
      <c r="B78" s="176"/>
      <c r="C78" s="183"/>
      <c r="D78" s="183"/>
      <c r="E78" s="183"/>
      <c r="F78" s="183"/>
      <c r="G78" s="184"/>
      <c r="H78" s="183"/>
      <c r="I78" s="183"/>
      <c r="J78" s="183"/>
      <c r="K78" s="177"/>
    </row>
    <row r="79" spans="2:11" customFormat="1" ht="15" customHeight="1">
      <c r="B79" s="176"/>
      <c r="C79" s="165" t="s">
        <v>51</v>
      </c>
      <c r="D79" s="185"/>
      <c r="E79" s="185"/>
      <c r="F79" s="186" t="s">
        <v>385</v>
      </c>
      <c r="G79" s="187"/>
      <c r="H79" s="165" t="s">
        <v>386</v>
      </c>
      <c r="I79" s="165" t="s">
        <v>387</v>
      </c>
      <c r="J79" s="165">
        <v>20</v>
      </c>
      <c r="K79" s="177"/>
    </row>
    <row r="80" spans="2:11" customFormat="1" ht="15" customHeight="1">
      <c r="B80" s="176"/>
      <c r="C80" s="165" t="s">
        <v>388</v>
      </c>
      <c r="D80" s="165"/>
      <c r="E80" s="165"/>
      <c r="F80" s="186" t="s">
        <v>385</v>
      </c>
      <c r="G80" s="187"/>
      <c r="H80" s="165" t="s">
        <v>389</v>
      </c>
      <c r="I80" s="165" t="s">
        <v>387</v>
      </c>
      <c r="J80" s="165">
        <v>120</v>
      </c>
      <c r="K80" s="177"/>
    </row>
    <row r="81" spans="2:11" customFormat="1" ht="15" customHeight="1">
      <c r="B81" s="188"/>
      <c r="C81" s="165" t="s">
        <v>390</v>
      </c>
      <c r="D81" s="165"/>
      <c r="E81" s="165"/>
      <c r="F81" s="186" t="s">
        <v>391</v>
      </c>
      <c r="G81" s="187"/>
      <c r="H81" s="165" t="s">
        <v>392</v>
      </c>
      <c r="I81" s="165" t="s">
        <v>387</v>
      </c>
      <c r="J81" s="165">
        <v>50</v>
      </c>
      <c r="K81" s="177"/>
    </row>
    <row r="82" spans="2:11" customFormat="1" ht="15" customHeight="1">
      <c r="B82" s="188"/>
      <c r="C82" s="165" t="s">
        <v>393</v>
      </c>
      <c r="D82" s="165"/>
      <c r="E82" s="165"/>
      <c r="F82" s="186" t="s">
        <v>385</v>
      </c>
      <c r="G82" s="187"/>
      <c r="H82" s="165" t="s">
        <v>394</v>
      </c>
      <c r="I82" s="165" t="s">
        <v>395</v>
      </c>
      <c r="J82" s="165"/>
      <c r="K82" s="177"/>
    </row>
    <row r="83" spans="2:11" customFormat="1" ht="15" customHeight="1">
      <c r="B83" s="188"/>
      <c r="C83" s="165" t="s">
        <v>396</v>
      </c>
      <c r="D83" s="165"/>
      <c r="E83" s="165"/>
      <c r="F83" s="186" t="s">
        <v>391</v>
      </c>
      <c r="G83" s="165"/>
      <c r="H83" s="165" t="s">
        <v>397</v>
      </c>
      <c r="I83" s="165" t="s">
        <v>387</v>
      </c>
      <c r="J83" s="165">
        <v>15</v>
      </c>
      <c r="K83" s="177"/>
    </row>
    <row r="84" spans="2:11" customFormat="1" ht="15" customHeight="1">
      <c r="B84" s="188"/>
      <c r="C84" s="165" t="s">
        <v>398</v>
      </c>
      <c r="D84" s="165"/>
      <c r="E84" s="165"/>
      <c r="F84" s="186" t="s">
        <v>391</v>
      </c>
      <c r="G84" s="165"/>
      <c r="H84" s="165" t="s">
        <v>399</v>
      </c>
      <c r="I84" s="165" t="s">
        <v>387</v>
      </c>
      <c r="J84" s="165">
        <v>15</v>
      </c>
      <c r="K84" s="177"/>
    </row>
    <row r="85" spans="2:11" customFormat="1" ht="15" customHeight="1">
      <c r="B85" s="188"/>
      <c r="C85" s="165" t="s">
        <v>400</v>
      </c>
      <c r="D85" s="165"/>
      <c r="E85" s="165"/>
      <c r="F85" s="186" t="s">
        <v>391</v>
      </c>
      <c r="G85" s="165"/>
      <c r="H85" s="165" t="s">
        <v>401</v>
      </c>
      <c r="I85" s="165" t="s">
        <v>387</v>
      </c>
      <c r="J85" s="165">
        <v>20</v>
      </c>
      <c r="K85" s="177"/>
    </row>
    <row r="86" spans="2:11" customFormat="1" ht="15" customHeight="1">
      <c r="B86" s="188"/>
      <c r="C86" s="165" t="s">
        <v>402</v>
      </c>
      <c r="D86" s="165"/>
      <c r="E86" s="165"/>
      <c r="F86" s="186" t="s">
        <v>391</v>
      </c>
      <c r="G86" s="165"/>
      <c r="H86" s="165" t="s">
        <v>403</v>
      </c>
      <c r="I86" s="165" t="s">
        <v>387</v>
      </c>
      <c r="J86" s="165">
        <v>20</v>
      </c>
      <c r="K86" s="177"/>
    </row>
    <row r="87" spans="2:11" customFormat="1" ht="15" customHeight="1">
      <c r="B87" s="188"/>
      <c r="C87" s="165" t="s">
        <v>404</v>
      </c>
      <c r="D87" s="165"/>
      <c r="E87" s="165"/>
      <c r="F87" s="186" t="s">
        <v>391</v>
      </c>
      <c r="G87" s="187"/>
      <c r="H87" s="165" t="s">
        <v>405</v>
      </c>
      <c r="I87" s="165" t="s">
        <v>387</v>
      </c>
      <c r="J87" s="165">
        <v>50</v>
      </c>
      <c r="K87" s="177"/>
    </row>
    <row r="88" spans="2:11" customFormat="1" ht="15" customHeight="1">
      <c r="B88" s="188"/>
      <c r="C88" s="165" t="s">
        <v>406</v>
      </c>
      <c r="D88" s="165"/>
      <c r="E88" s="165"/>
      <c r="F88" s="186" t="s">
        <v>391</v>
      </c>
      <c r="G88" s="187"/>
      <c r="H88" s="165" t="s">
        <v>407</v>
      </c>
      <c r="I88" s="165" t="s">
        <v>387</v>
      </c>
      <c r="J88" s="165">
        <v>20</v>
      </c>
      <c r="K88" s="177"/>
    </row>
    <row r="89" spans="2:11" customFormat="1" ht="15" customHeight="1">
      <c r="B89" s="188"/>
      <c r="C89" s="165" t="s">
        <v>408</v>
      </c>
      <c r="D89" s="165"/>
      <c r="E89" s="165"/>
      <c r="F89" s="186" t="s">
        <v>391</v>
      </c>
      <c r="G89" s="187"/>
      <c r="H89" s="165" t="s">
        <v>409</v>
      </c>
      <c r="I89" s="165" t="s">
        <v>387</v>
      </c>
      <c r="J89" s="165">
        <v>20</v>
      </c>
      <c r="K89" s="177"/>
    </row>
    <row r="90" spans="2:11" customFormat="1" ht="15" customHeight="1">
      <c r="B90" s="188"/>
      <c r="C90" s="165" t="s">
        <v>410</v>
      </c>
      <c r="D90" s="165"/>
      <c r="E90" s="165"/>
      <c r="F90" s="186" t="s">
        <v>391</v>
      </c>
      <c r="G90" s="187"/>
      <c r="H90" s="165" t="s">
        <v>411</v>
      </c>
      <c r="I90" s="165" t="s">
        <v>387</v>
      </c>
      <c r="J90" s="165">
        <v>50</v>
      </c>
      <c r="K90" s="177"/>
    </row>
    <row r="91" spans="2:11" customFormat="1" ht="15" customHeight="1">
      <c r="B91" s="188"/>
      <c r="C91" s="165" t="s">
        <v>412</v>
      </c>
      <c r="D91" s="165"/>
      <c r="E91" s="165"/>
      <c r="F91" s="186" t="s">
        <v>391</v>
      </c>
      <c r="G91" s="187"/>
      <c r="H91" s="165" t="s">
        <v>412</v>
      </c>
      <c r="I91" s="165" t="s">
        <v>387</v>
      </c>
      <c r="J91" s="165">
        <v>50</v>
      </c>
      <c r="K91" s="177"/>
    </row>
    <row r="92" spans="2:11" customFormat="1" ht="15" customHeight="1">
      <c r="B92" s="188"/>
      <c r="C92" s="165" t="s">
        <v>413</v>
      </c>
      <c r="D92" s="165"/>
      <c r="E92" s="165"/>
      <c r="F92" s="186" t="s">
        <v>391</v>
      </c>
      <c r="G92" s="187"/>
      <c r="H92" s="165" t="s">
        <v>414</v>
      </c>
      <c r="I92" s="165" t="s">
        <v>387</v>
      </c>
      <c r="J92" s="165">
        <v>255</v>
      </c>
      <c r="K92" s="177"/>
    </row>
    <row r="93" spans="2:11" customFormat="1" ht="15" customHeight="1">
      <c r="B93" s="188"/>
      <c r="C93" s="165" t="s">
        <v>415</v>
      </c>
      <c r="D93" s="165"/>
      <c r="E93" s="165"/>
      <c r="F93" s="186" t="s">
        <v>385</v>
      </c>
      <c r="G93" s="187"/>
      <c r="H93" s="165" t="s">
        <v>416</v>
      </c>
      <c r="I93" s="165" t="s">
        <v>417</v>
      </c>
      <c r="J93" s="165"/>
      <c r="K93" s="177"/>
    </row>
    <row r="94" spans="2:11" customFormat="1" ht="15" customHeight="1">
      <c r="B94" s="188"/>
      <c r="C94" s="165" t="s">
        <v>418</v>
      </c>
      <c r="D94" s="165"/>
      <c r="E94" s="165"/>
      <c r="F94" s="186" t="s">
        <v>385</v>
      </c>
      <c r="G94" s="187"/>
      <c r="H94" s="165" t="s">
        <v>419</v>
      </c>
      <c r="I94" s="165" t="s">
        <v>420</v>
      </c>
      <c r="J94" s="165"/>
      <c r="K94" s="177"/>
    </row>
    <row r="95" spans="2:11" customFormat="1" ht="15" customHeight="1">
      <c r="B95" s="188"/>
      <c r="C95" s="165" t="s">
        <v>421</v>
      </c>
      <c r="D95" s="165"/>
      <c r="E95" s="165"/>
      <c r="F95" s="186" t="s">
        <v>385</v>
      </c>
      <c r="G95" s="187"/>
      <c r="H95" s="165" t="s">
        <v>421</v>
      </c>
      <c r="I95" s="165" t="s">
        <v>420</v>
      </c>
      <c r="J95" s="165"/>
      <c r="K95" s="177"/>
    </row>
    <row r="96" spans="2:11" customFormat="1" ht="15" customHeight="1">
      <c r="B96" s="188"/>
      <c r="C96" s="165" t="s">
        <v>36</v>
      </c>
      <c r="D96" s="165"/>
      <c r="E96" s="165"/>
      <c r="F96" s="186" t="s">
        <v>385</v>
      </c>
      <c r="G96" s="187"/>
      <c r="H96" s="165" t="s">
        <v>422</v>
      </c>
      <c r="I96" s="165" t="s">
        <v>420</v>
      </c>
      <c r="J96" s="165"/>
      <c r="K96" s="177"/>
    </row>
    <row r="97" spans="2:11" customFormat="1" ht="15" customHeight="1">
      <c r="B97" s="188"/>
      <c r="C97" s="165" t="s">
        <v>46</v>
      </c>
      <c r="D97" s="165"/>
      <c r="E97" s="165"/>
      <c r="F97" s="186" t="s">
        <v>385</v>
      </c>
      <c r="G97" s="187"/>
      <c r="H97" s="165" t="s">
        <v>423</v>
      </c>
      <c r="I97" s="165" t="s">
        <v>420</v>
      </c>
      <c r="J97" s="165"/>
      <c r="K97" s="177"/>
    </row>
    <row r="98" spans="2:11" customFormat="1" ht="15" customHeight="1">
      <c r="B98" s="189"/>
      <c r="C98" s="190"/>
      <c r="D98" s="190"/>
      <c r="E98" s="190"/>
      <c r="F98" s="190"/>
      <c r="G98" s="190"/>
      <c r="H98" s="190"/>
      <c r="I98" s="190"/>
      <c r="J98" s="190"/>
      <c r="K98" s="191"/>
    </row>
    <row r="99" spans="2:11" customFormat="1" ht="18.75" customHeight="1">
      <c r="B99" s="192"/>
      <c r="C99" s="193"/>
      <c r="D99" s="193"/>
      <c r="E99" s="193"/>
      <c r="F99" s="193"/>
      <c r="G99" s="193"/>
      <c r="H99" s="193"/>
      <c r="I99" s="193"/>
      <c r="J99" s="193"/>
      <c r="K99" s="192"/>
    </row>
    <row r="100" spans="2:11" customFormat="1" ht="18.75" customHeight="1">
      <c r="B100" s="172"/>
      <c r="C100" s="172"/>
      <c r="D100" s="172"/>
      <c r="E100" s="172"/>
      <c r="F100" s="172"/>
      <c r="G100" s="172"/>
      <c r="H100" s="172"/>
      <c r="I100" s="172"/>
      <c r="J100" s="172"/>
      <c r="K100" s="172"/>
    </row>
    <row r="101" spans="2:11" customFormat="1" ht="7.5" customHeight="1">
      <c r="B101" s="173"/>
      <c r="C101" s="174"/>
      <c r="D101" s="174"/>
      <c r="E101" s="174"/>
      <c r="F101" s="174"/>
      <c r="G101" s="174"/>
      <c r="H101" s="174"/>
      <c r="I101" s="174"/>
      <c r="J101" s="174"/>
      <c r="K101" s="175"/>
    </row>
    <row r="102" spans="2:11" customFormat="1" ht="45" customHeight="1">
      <c r="B102" s="176"/>
      <c r="C102" s="284" t="s">
        <v>424</v>
      </c>
      <c r="D102" s="284"/>
      <c r="E102" s="284"/>
      <c r="F102" s="284"/>
      <c r="G102" s="284"/>
      <c r="H102" s="284"/>
      <c r="I102" s="284"/>
      <c r="J102" s="284"/>
      <c r="K102" s="177"/>
    </row>
    <row r="103" spans="2:11" customFormat="1" ht="17.25" customHeight="1">
      <c r="B103" s="176"/>
      <c r="C103" s="178" t="s">
        <v>379</v>
      </c>
      <c r="D103" s="178"/>
      <c r="E103" s="178"/>
      <c r="F103" s="178" t="s">
        <v>380</v>
      </c>
      <c r="G103" s="179"/>
      <c r="H103" s="178" t="s">
        <v>52</v>
      </c>
      <c r="I103" s="178" t="s">
        <v>55</v>
      </c>
      <c r="J103" s="178" t="s">
        <v>381</v>
      </c>
      <c r="K103" s="177"/>
    </row>
    <row r="104" spans="2:11" customFormat="1" ht="17.25" customHeight="1">
      <c r="B104" s="176"/>
      <c r="C104" s="180" t="s">
        <v>382</v>
      </c>
      <c r="D104" s="180"/>
      <c r="E104" s="180"/>
      <c r="F104" s="181" t="s">
        <v>383</v>
      </c>
      <c r="G104" s="182"/>
      <c r="H104" s="180"/>
      <c r="I104" s="180"/>
      <c r="J104" s="180" t="s">
        <v>384</v>
      </c>
      <c r="K104" s="177"/>
    </row>
    <row r="105" spans="2:11" customFormat="1" ht="5.25" customHeight="1">
      <c r="B105" s="176"/>
      <c r="C105" s="178"/>
      <c r="D105" s="178"/>
      <c r="E105" s="178"/>
      <c r="F105" s="178"/>
      <c r="G105" s="194"/>
      <c r="H105" s="178"/>
      <c r="I105" s="178"/>
      <c r="J105" s="178"/>
      <c r="K105" s="177"/>
    </row>
    <row r="106" spans="2:11" customFormat="1" ht="15" customHeight="1">
      <c r="B106" s="176"/>
      <c r="C106" s="165" t="s">
        <v>51</v>
      </c>
      <c r="D106" s="185"/>
      <c r="E106" s="185"/>
      <c r="F106" s="186" t="s">
        <v>385</v>
      </c>
      <c r="G106" s="165"/>
      <c r="H106" s="165" t="s">
        <v>425</v>
      </c>
      <c r="I106" s="165" t="s">
        <v>387</v>
      </c>
      <c r="J106" s="165">
        <v>20</v>
      </c>
      <c r="K106" s="177"/>
    </row>
    <row r="107" spans="2:11" customFormat="1" ht="15" customHeight="1">
      <c r="B107" s="176"/>
      <c r="C107" s="165" t="s">
        <v>388</v>
      </c>
      <c r="D107" s="165"/>
      <c r="E107" s="165"/>
      <c r="F107" s="186" t="s">
        <v>385</v>
      </c>
      <c r="G107" s="165"/>
      <c r="H107" s="165" t="s">
        <v>425</v>
      </c>
      <c r="I107" s="165" t="s">
        <v>387</v>
      </c>
      <c r="J107" s="165">
        <v>120</v>
      </c>
      <c r="K107" s="177"/>
    </row>
    <row r="108" spans="2:11" customFormat="1" ht="15" customHeight="1">
      <c r="B108" s="188"/>
      <c r="C108" s="165" t="s">
        <v>390</v>
      </c>
      <c r="D108" s="165"/>
      <c r="E108" s="165"/>
      <c r="F108" s="186" t="s">
        <v>391</v>
      </c>
      <c r="G108" s="165"/>
      <c r="H108" s="165" t="s">
        <v>425</v>
      </c>
      <c r="I108" s="165" t="s">
        <v>387</v>
      </c>
      <c r="J108" s="165">
        <v>50</v>
      </c>
      <c r="K108" s="177"/>
    </row>
    <row r="109" spans="2:11" customFormat="1" ht="15" customHeight="1">
      <c r="B109" s="188"/>
      <c r="C109" s="165" t="s">
        <v>393</v>
      </c>
      <c r="D109" s="165"/>
      <c r="E109" s="165"/>
      <c r="F109" s="186" t="s">
        <v>385</v>
      </c>
      <c r="G109" s="165"/>
      <c r="H109" s="165" t="s">
        <v>425</v>
      </c>
      <c r="I109" s="165" t="s">
        <v>395</v>
      </c>
      <c r="J109" s="165"/>
      <c r="K109" s="177"/>
    </row>
    <row r="110" spans="2:11" customFormat="1" ht="15" customHeight="1">
      <c r="B110" s="188"/>
      <c r="C110" s="165" t="s">
        <v>404</v>
      </c>
      <c r="D110" s="165"/>
      <c r="E110" s="165"/>
      <c r="F110" s="186" t="s">
        <v>391</v>
      </c>
      <c r="G110" s="165"/>
      <c r="H110" s="165" t="s">
        <v>425</v>
      </c>
      <c r="I110" s="165" t="s">
        <v>387</v>
      </c>
      <c r="J110" s="165">
        <v>50</v>
      </c>
      <c r="K110" s="177"/>
    </row>
    <row r="111" spans="2:11" customFormat="1" ht="15" customHeight="1">
      <c r="B111" s="188"/>
      <c r="C111" s="165" t="s">
        <v>412</v>
      </c>
      <c r="D111" s="165"/>
      <c r="E111" s="165"/>
      <c r="F111" s="186" t="s">
        <v>391</v>
      </c>
      <c r="G111" s="165"/>
      <c r="H111" s="165" t="s">
        <v>425</v>
      </c>
      <c r="I111" s="165" t="s">
        <v>387</v>
      </c>
      <c r="J111" s="165">
        <v>50</v>
      </c>
      <c r="K111" s="177"/>
    </row>
    <row r="112" spans="2:11" customFormat="1" ht="15" customHeight="1">
      <c r="B112" s="188"/>
      <c r="C112" s="165" t="s">
        <v>410</v>
      </c>
      <c r="D112" s="165"/>
      <c r="E112" s="165"/>
      <c r="F112" s="186" t="s">
        <v>391</v>
      </c>
      <c r="G112" s="165"/>
      <c r="H112" s="165" t="s">
        <v>425</v>
      </c>
      <c r="I112" s="165" t="s">
        <v>387</v>
      </c>
      <c r="J112" s="165">
        <v>50</v>
      </c>
      <c r="K112" s="177"/>
    </row>
    <row r="113" spans="2:11" customFormat="1" ht="15" customHeight="1">
      <c r="B113" s="188"/>
      <c r="C113" s="165" t="s">
        <v>51</v>
      </c>
      <c r="D113" s="165"/>
      <c r="E113" s="165"/>
      <c r="F113" s="186" t="s">
        <v>385</v>
      </c>
      <c r="G113" s="165"/>
      <c r="H113" s="165" t="s">
        <v>426</v>
      </c>
      <c r="I113" s="165" t="s">
        <v>387</v>
      </c>
      <c r="J113" s="165">
        <v>20</v>
      </c>
      <c r="K113" s="177"/>
    </row>
    <row r="114" spans="2:11" customFormat="1" ht="15" customHeight="1">
      <c r="B114" s="188"/>
      <c r="C114" s="165" t="s">
        <v>427</v>
      </c>
      <c r="D114" s="165"/>
      <c r="E114" s="165"/>
      <c r="F114" s="186" t="s">
        <v>385</v>
      </c>
      <c r="G114" s="165"/>
      <c r="H114" s="165" t="s">
        <v>428</v>
      </c>
      <c r="I114" s="165" t="s">
        <v>387</v>
      </c>
      <c r="J114" s="165">
        <v>120</v>
      </c>
      <c r="K114" s="177"/>
    </row>
    <row r="115" spans="2:11" customFormat="1" ht="15" customHeight="1">
      <c r="B115" s="188"/>
      <c r="C115" s="165" t="s">
        <v>36</v>
      </c>
      <c r="D115" s="165"/>
      <c r="E115" s="165"/>
      <c r="F115" s="186" t="s">
        <v>385</v>
      </c>
      <c r="G115" s="165"/>
      <c r="H115" s="165" t="s">
        <v>429</v>
      </c>
      <c r="I115" s="165" t="s">
        <v>420</v>
      </c>
      <c r="J115" s="165"/>
      <c r="K115" s="177"/>
    </row>
    <row r="116" spans="2:11" customFormat="1" ht="15" customHeight="1">
      <c r="B116" s="188"/>
      <c r="C116" s="165" t="s">
        <v>46</v>
      </c>
      <c r="D116" s="165"/>
      <c r="E116" s="165"/>
      <c r="F116" s="186" t="s">
        <v>385</v>
      </c>
      <c r="G116" s="165"/>
      <c r="H116" s="165" t="s">
        <v>430</v>
      </c>
      <c r="I116" s="165" t="s">
        <v>420</v>
      </c>
      <c r="J116" s="165"/>
      <c r="K116" s="177"/>
    </row>
    <row r="117" spans="2:11" customFormat="1" ht="15" customHeight="1">
      <c r="B117" s="188"/>
      <c r="C117" s="165" t="s">
        <v>55</v>
      </c>
      <c r="D117" s="165"/>
      <c r="E117" s="165"/>
      <c r="F117" s="186" t="s">
        <v>385</v>
      </c>
      <c r="G117" s="165"/>
      <c r="H117" s="165" t="s">
        <v>431</v>
      </c>
      <c r="I117" s="165" t="s">
        <v>432</v>
      </c>
      <c r="J117" s="165"/>
      <c r="K117" s="177"/>
    </row>
    <row r="118" spans="2:11" customFormat="1" ht="15" customHeight="1">
      <c r="B118" s="189"/>
      <c r="C118" s="195"/>
      <c r="D118" s="195"/>
      <c r="E118" s="195"/>
      <c r="F118" s="195"/>
      <c r="G118" s="195"/>
      <c r="H118" s="195"/>
      <c r="I118" s="195"/>
      <c r="J118" s="195"/>
      <c r="K118" s="191"/>
    </row>
    <row r="119" spans="2:11" customFormat="1" ht="18.75" customHeight="1">
      <c r="B119" s="196"/>
      <c r="C119" s="197"/>
      <c r="D119" s="197"/>
      <c r="E119" s="197"/>
      <c r="F119" s="198"/>
      <c r="G119" s="197"/>
      <c r="H119" s="197"/>
      <c r="I119" s="197"/>
      <c r="J119" s="197"/>
      <c r="K119" s="196"/>
    </row>
    <row r="120" spans="2:11" customFormat="1" ht="18.75" customHeight="1">
      <c r="B120" s="172"/>
      <c r="C120" s="172"/>
      <c r="D120" s="172"/>
      <c r="E120" s="172"/>
      <c r="F120" s="172"/>
      <c r="G120" s="172"/>
      <c r="H120" s="172"/>
      <c r="I120" s="172"/>
      <c r="J120" s="172"/>
      <c r="K120" s="172"/>
    </row>
    <row r="121" spans="2:11" customFormat="1" ht="7.5" customHeight="1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customFormat="1" ht="45" customHeight="1">
      <c r="B122" s="202"/>
      <c r="C122" s="282" t="s">
        <v>433</v>
      </c>
      <c r="D122" s="282"/>
      <c r="E122" s="282"/>
      <c r="F122" s="282"/>
      <c r="G122" s="282"/>
      <c r="H122" s="282"/>
      <c r="I122" s="282"/>
      <c r="J122" s="282"/>
      <c r="K122" s="203"/>
    </row>
    <row r="123" spans="2:11" customFormat="1" ht="17.25" customHeight="1">
      <c r="B123" s="204"/>
      <c r="C123" s="178" t="s">
        <v>379</v>
      </c>
      <c r="D123" s="178"/>
      <c r="E123" s="178"/>
      <c r="F123" s="178" t="s">
        <v>380</v>
      </c>
      <c r="G123" s="179"/>
      <c r="H123" s="178" t="s">
        <v>52</v>
      </c>
      <c r="I123" s="178" t="s">
        <v>55</v>
      </c>
      <c r="J123" s="178" t="s">
        <v>381</v>
      </c>
      <c r="K123" s="205"/>
    </row>
    <row r="124" spans="2:11" customFormat="1" ht="17.25" customHeight="1">
      <c r="B124" s="204"/>
      <c r="C124" s="180" t="s">
        <v>382</v>
      </c>
      <c r="D124" s="180"/>
      <c r="E124" s="180"/>
      <c r="F124" s="181" t="s">
        <v>383</v>
      </c>
      <c r="G124" s="182"/>
      <c r="H124" s="180"/>
      <c r="I124" s="180"/>
      <c r="J124" s="180" t="s">
        <v>384</v>
      </c>
      <c r="K124" s="205"/>
    </row>
    <row r="125" spans="2:11" customFormat="1" ht="5.25" customHeight="1">
      <c r="B125" s="206"/>
      <c r="C125" s="183"/>
      <c r="D125" s="183"/>
      <c r="E125" s="183"/>
      <c r="F125" s="183"/>
      <c r="G125" s="207"/>
      <c r="H125" s="183"/>
      <c r="I125" s="183"/>
      <c r="J125" s="183"/>
      <c r="K125" s="208"/>
    </row>
    <row r="126" spans="2:11" customFormat="1" ht="15" customHeight="1">
      <c r="B126" s="206"/>
      <c r="C126" s="165" t="s">
        <v>388</v>
      </c>
      <c r="D126" s="185"/>
      <c r="E126" s="185"/>
      <c r="F126" s="186" t="s">
        <v>385</v>
      </c>
      <c r="G126" s="165"/>
      <c r="H126" s="165" t="s">
        <v>425</v>
      </c>
      <c r="I126" s="165" t="s">
        <v>387</v>
      </c>
      <c r="J126" s="165">
        <v>120</v>
      </c>
      <c r="K126" s="209"/>
    </row>
    <row r="127" spans="2:11" customFormat="1" ht="15" customHeight="1">
      <c r="B127" s="206"/>
      <c r="C127" s="165" t="s">
        <v>434</v>
      </c>
      <c r="D127" s="165"/>
      <c r="E127" s="165"/>
      <c r="F127" s="186" t="s">
        <v>385</v>
      </c>
      <c r="G127" s="165"/>
      <c r="H127" s="165" t="s">
        <v>435</v>
      </c>
      <c r="I127" s="165" t="s">
        <v>387</v>
      </c>
      <c r="J127" s="165" t="s">
        <v>436</v>
      </c>
      <c r="K127" s="209"/>
    </row>
    <row r="128" spans="2:11" customFormat="1" ht="15" customHeight="1">
      <c r="B128" s="206"/>
      <c r="C128" s="165" t="s">
        <v>333</v>
      </c>
      <c r="D128" s="165"/>
      <c r="E128" s="165"/>
      <c r="F128" s="186" t="s">
        <v>385</v>
      </c>
      <c r="G128" s="165"/>
      <c r="H128" s="165" t="s">
        <v>437</v>
      </c>
      <c r="I128" s="165" t="s">
        <v>387</v>
      </c>
      <c r="J128" s="165" t="s">
        <v>436</v>
      </c>
      <c r="K128" s="209"/>
    </row>
    <row r="129" spans="2:11" customFormat="1" ht="15" customHeight="1">
      <c r="B129" s="206"/>
      <c r="C129" s="165" t="s">
        <v>396</v>
      </c>
      <c r="D129" s="165"/>
      <c r="E129" s="165"/>
      <c r="F129" s="186" t="s">
        <v>391</v>
      </c>
      <c r="G129" s="165"/>
      <c r="H129" s="165" t="s">
        <v>397</v>
      </c>
      <c r="I129" s="165" t="s">
        <v>387</v>
      </c>
      <c r="J129" s="165">
        <v>15</v>
      </c>
      <c r="K129" s="209"/>
    </row>
    <row r="130" spans="2:11" customFormat="1" ht="15" customHeight="1">
      <c r="B130" s="206"/>
      <c r="C130" s="165" t="s">
        <v>398</v>
      </c>
      <c r="D130" s="165"/>
      <c r="E130" s="165"/>
      <c r="F130" s="186" t="s">
        <v>391</v>
      </c>
      <c r="G130" s="165"/>
      <c r="H130" s="165" t="s">
        <v>399</v>
      </c>
      <c r="I130" s="165" t="s">
        <v>387</v>
      </c>
      <c r="J130" s="165">
        <v>15</v>
      </c>
      <c r="K130" s="209"/>
    </row>
    <row r="131" spans="2:11" customFormat="1" ht="15" customHeight="1">
      <c r="B131" s="206"/>
      <c r="C131" s="165" t="s">
        <v>400</v>
      </c>
      <c r="D131" s="165"/>
      <c r="E131" s="165"/>
      <c r="F131" s="186" t="s">
        <v>391</v>
      </c>
      <c r="G131" s="165"/>
      <c r="H131" s="165" t="s">
        <v>401</v>
      </c>
      <c r="I131" s="165" t="s">
        <v>387</v>
      </c>
      <c r="J131" s="165">
        <v>20</v>
      </c>
      <c r="K131" s="209"/>
    </row>
    <row r="132" spans="2:11" customFormat="1" ht="15" customHeight="1">
      <c r="B132" s="206"/>
      <c r="C132" s="165" t="s">
        <v>402</v>
      </c>
      <c r="D132" s="165"/>
      <c r="E132" s="165"/>
      <c r="F132" s="186" t="s">
        <v>391</v>
      </c>
      <c r="G132" s="165"/>
      <c r="H132" s="165" t="s">
        <v>403</v>
      </c>
      <c r="I132" s="165" t="s">
        <v>387</v>
      </c>
      <c r="J132" s="165">
        <v>20</v>
      </c>
      <c r="K132" s="209"/>
    </row>
    <row r="133" spans="2:11" customFormat="1" ht="15" customHeight="1">
      <c r="B133" s="206"/>
      <c r="C133" s="165" t="s">
        <v>390</v>
      </c>
      <c r="D133" s="165"/>
      <c r="E133" s="165"/>
      <c r="F133" s="186" t="s">
        <v>391</v>
      </c>
      <c r="G133" s="165"/>
      <c r="H133" s="165" t="s">
        <v>425</v>
      </c>
      <c r="I133" s="165" t="s">
        <v>387</v>
      </c>
      <c r="J133" s="165">
        <v>50</v>
      </c>
      <c r="K133" s="209"/>
    </row>
    <row r="134" spans="2:11" customFormat="1" ht="15" customHeight="1">
      <c r="B134" s="206"/>
      <c r="C134" s="165" t="s">
        <v>404</v>
      </c>
      <c r="D134" s="165"/>
      <c r="E134" s="165"/>
      <c r="F134" s="186" t="s">
        <v>391</v>
      </c>
      <c r="G134" s="165"/>
      <c r="H134" s="165" t="s">
        <v>425</v>
      </c>
      <c r="I134" s="165" t="s">
        <v>387</v>
      </c>
      <c r="J134" s="165">
        <v>50</v>
      </c>
      <c r="K134" s="209"/>
    </row>
    <row r="135" spans="2:11" customFormat="1" ht="15" customHeight="1">
      <c r="B135" s="206"/>
      <c r="C135" s="165" t="s">
        <v>410</v>
      </c>
      <c r="D135" s="165"/>
      <c r="E135" s="165"/>
      <c r="F135" s="186" t="s">
        <v>391</v>
      </c>
      <c r="G135" s="165"/>
      <c r="H135" s="165" t="s">
        <v>425</v>
      </c>
      <c r="I135" s="165" t="s">
        <v>387</v>
      </c>
      <c r="J135" s="165">
        <v>50</v>
      </c>
      <c r="K135" s="209"/>
    </row>
    <row r="136" spans="2:11" customFormat="1" ht="15" customHeight="1">
      <c r="B136" s="206"/>
      <c r="C136" s="165" t="s">
        <v>412</v>
      </c>
      <c r="D136" s="165"/>
      <c r="E136" s="165"/>
      <c r="F136" s="186" t="s">
        <v>391</v>
      </c>
      <c r="G136" s="165"/>
      <c r="H136" s="165" t="s">
        <v>425</v>
      </c>
      <c r="I136" s="165" t="s">
        <v>387</v>
      </c>
      <c r="J136" s="165">
        <v>50</v>
      </c>
      <c r="K136" s="209"/>
    </row>
    <row r="137" spans="2:11" customFormat="1" ht="15" customHeight="1">
      <c r="B137" s="206"/>
      <c r="C137" s="165" t="s">
        <v>413</v>
      </c>
      <c r="D137" s="165"/>
      <c r="E137" s="165"/>
      <c r="F137" s="186" t="s">
        <v>391</v>
      </c>
      <c r="G137" s="165"/>
      <c r="H137" s="165" t="s">
        <v>438</v>
      </c>
      <c r="I137" s="165" t="s">
        <v>387</v>
      </c>
      <c r="J137" s="165">
        <v>255</v>
      </c>
      <c r="K137" s="209"/>
    </row>
    <row r="138" spans="2:11" customFormat="1" ht="15" customHeight="1">
      <c r="B138" s="206"/>
      <c r="C138" s="165" t="s">
        <v>415</v>
      </c>
      <c r="D138" s="165"/>
      <c r="E138" s="165"/>
      <c r="F138" s="186" t="s">
        <v>385</v>
      </c>
      <c r="G138" s="165"/>
      <c r="H138" s="165" t="s">
        <v>439</v>
      </c>
      <c r="I138" s="165" t="s">
        <v>417</v>
      </c>
      <c r="J138" s="165"/>
      <c r="K138" s="209"/>
    </row>
    <row r="139" spans="2:11" customFormat="1" ht="15" customHeight="1">
      <c r="B139" s="206"/>
      <c r="C139" s="165" t="s">
        <v>418</v>
      </c>
      <c r="D139" s="165"/>
      <c r="E139" s="165"/>
      <c r="F139" s="186" t="s">
        <v>385</v>
      </c>
      <c r="G139" s="165"/>
      <c r="H139" s="165" t="s">
        <v>440</v>
      </c>
      <c r="I139" s="165" t="s">
        <v>420</v>
      </c>
      <c r="J139" s="165"/>
      <c r="K139" s="209"/>
    </row>
    <row r="140" spans="2:11" customFormat="1" ht="15" customHeight="1">
      <c r="B140" s="206"/>
      <c r="C140" s="165" t="s">
        <v>421</v>
      </c>
      <c r="D140" s="165"/>
      <c r="E140" s="165"/>
      <c r="F140" s="186" t="s">
        <v>385</v>
      </c>
      <c r="G140" s="165"/>
      <c r="H140" s="165" t="s">
        <v>421</v>
      </c>
      <c r="I140" s="165" t="s">
        <v>420</v>
      </c>
      <c r="J140" s="165"/>
      <c r="K140" s="209"/>
    </row>
    <row r="141" spans="2:11" customFormat="1" ht="15" customHeight="1">
      <c r="B141" s="206"/>
      <c r="C141" s="165" t="s">
        <v>36</v>
      </c>
      <c r="D141" s="165"/>
      <c r="E141" s="165"/>
      <c r="F141" s="186" t="s">
        <v>385</v>
      </c>
      <c r="G141" s="165"/>
      <c r="H141" s="165" t="s">
        <v>441</v>
      </c>
      <c r="I141" s="165" t="s">
        <v>420</v>
      </c>
      <c r="J141" s="165"/>
      <c r="K141" s="209"/>
    </row>
    <row r="142" spans="2:11" customFormat="1" ht="15" customHeight="1">
      <c r="B142" s="206"/>
      <c r="C142" s="165" t="s">
        <v>442</v>
      </c>
      <c r="D142" s="165"/>
      <c r="E142" s="165"/>
      <c r="F142" s="186" t="s">
        <v>385</v>
      </c>
      <c r="G142" s="165"/>
      <c r="H142" s="165" t="s">
        <v>443</v>
      </c>
      <c r="I142" s="165" t="s">
        <v>420</v>
      </c>
      <c r="J142" s="165"/>
      <c r="K142" s="209"/>
    </row>
    <row r="143" spans="2:11" customFormat="1" ht="15" customHeight="1">
      <c r="B143" s="210"/>
      <c r="C143" s="211"/>
      <c r="D143" s="211"/>
      <c r="E143" s="211"/>
      <c r="F143" s="211"/>
      <c r="G143" s="211"/>
      <c r="H143" s="211"/>
      <c r="I143" s="211"/>
      <c r="J143" s="211"/>
      <c r="K143" s="212"/>
    </row>
    <row r="144" spans="2:11" customFormat="1" ht="18.75" customHeight="1">
      <c r="B144" s="197"/>
      <c r="C144" s="197"/>
      <c r="D144" s="197"/>
      <c r="E144" s="197"/>
      <c r="F144" s="198"/>
      <c r="G144" s="197"/>
      <c r="H144" s="197"/>
      <c r="I144" s="197"/>
      <c r="J144" s="197"/>
      <c r="K144" s="197"/>
    </row>
    <row r="145" spans="2:11" customFormat="1" ht="18.75" customHeight="1">
      <c r="B145" s="172"/>
      <c r="C145" s="172"/>
      <c r="D145" s="172"/>
      <c r="E145" s="172"/>
      <c r="F145" s="172"/>
      <c r="G145" s="172"/>
      <c r="H145" s="172"/>
      <c r="I145" s="172"/>
      <c r="J145" s="172"/>
      <c r="K145" s="172"/>
    </row>
    <row r="146" spans="2:11" customFormat="1" ht="7.5" customHeight="1">
      <c r="B146" s="173"/>
      <c r="C146" s="174"/>
      <c r="D146" s="174"/>
      <c r="E146" s="174"/>
      <c r="F146" s="174"/>
      <c r="G146" s="174"/>
      <c r="H146" s="174"/>
      <c r="I146" s="174"/>
      <c r="J146" s="174"/>
      <c r="K146" s="175"/>
    </row>
    <row r="147" spans="2:11" customFormat="1" ht="45" customHeight="1">
      <c r="B147" s="176"/>
      <c r="C147" s="284" t="s">
        <v>444</v>
      </c>
      <c r="D147" s="284"/>
      <c r="E147" s="284"/>
      <c r="F147" s="284"/>
      <c r="G147" s="284"/>
      <c r="H147" s="284"/>
      <c r="I147" s="284"/>
      <c r="J147" s="284"/>
      <c r="K147" s="177"/>
    </row>
    <row r="148" spans="2:11" customFormat="1" ht="17.25" customHeight="1">
      <c r="B148" s="176"/>
      <c r="C148" s="178" t="s">
        <v>379</v>
      </c>
      <c r="D148" s="178"/>
      <c r="E148" s="178"/>
      <c r="F148" s="178" t="s">
        <v>380</v>
      </c>
      <c r="G148" s="179"/>
      <c r="H148" s="178" t="s">
        <v>52</v>
      </c>
      <c r="I148" s="178" t="s">
        <v>55</v>
      </c>
      <c r="J148" s="178" t="s">
        <v>381</v>
      </c>
      <c r="K148" s="177"/>
    </row>
    <row r="149" spans="2:11" customFormat="1" ht="17.25" customHeight="1">
      <c r="B149" s="176"/>
      <c r="C149" s="180" t="s">
        <v>382</v>
      </c>
      <c r="D149" s="180"/>
      <c r="E149" s="180"/>
      <c r="F149" s="181" t="s">
        <v>383</v>
      </c>
      <c r="G149" s="182"/>
      <c r="H149" s="180"/>
      <c r="I149" s="180"/>
      <c r="J149" s="180" t="s">
        <v>384</v>
      </c>
      <c r="K149" s="177"/>
    </row>
    <row r="150" spans="2:11" customFormat="1" ht="5.25" customHeight="1">
      <c r="B150" s="188"/>
      <c r="C150" s="183"/>
      <c r="D150" s="183"/>
      <c r="E150" s="183"/>
      <c r="F150" s="183"/>
      <c r="G150" s="184"/>
      <c r="H150" s="183"/>
      <c r="I150" s="183"/>
      <c r="J150" s="183"/>
      <c r="K150" s="209"/>
    </row>
    <row r="151" spans="2:11" customFormat="1" ht="15" customHeight="1">
      <c r="B151" s="188"/>
      <c r="C151" s="213" t="s">
        <v>388</v>
      </c>
      <c r="D151" s="165"/>
      <c r="E151" s="165"/>
      <c r="F151" s="214" t="s">
        <v>385</v>
      </c>
      <c r="G151" s="165"/>
      <c r="H151" s="213" t="s">
        <v>425</v>
      </c>
      <c r="I151" s="213" t="s">
        <v>387</v>
      </c>
      <c r="J151" s="213">
        <v>120</v>
      </c>
      <c r="K151" s="209"/>
    </row>
    <row r="152" spans="2:11" customFormat="1" ht="15" customHeight="1">
      <c r="B152" s="188"/>
      <c r="C152" s="213" t="s">
        <v>434</v>
      </c>
      <c r="D152" s="165"/>
      <c r="E152" s="165"/>
      <c r="F152" s="214" t="s">
        <v>385</v>
      </c>
      <c r="G152" s="165"/>
      <c r="H152" s="213" t="s">
        <v>445</v>
      </c>
      <c r="I152" s="213" t="s">
        <v>387</v>
      </c>
      <c r="J152" s="213" t="s">
        <v>436</v>
      </c>
      <c r="K152" s="209"/>
    </row>
    <row r="153" spans="2:11" customFormat="1" ht="15" customHeight="1">
      <c r="B153" s="188"/>
      <c r="C153" s="213" t="s">
        <v>333</v>
      </c>
      <c r="D153" s="165"/>
      <c r="E153" s="165"/>
      <c r="F153" s="214" t="s">
        <v>385</v>
      </c>
      <c r="G153" s="165"/>
      <c r="H153" s="213" t="s">
        <v>446</v>
      </c>
      <c r="I153" s="213" t="s">
        <v>387</v>
      </c>
      <c r="J153" s="213" t="s">
        <v>436</v>
      </c>
      <c r="K153" s="209"/>
    </row>
    <row r="154" spans="2:11" customFormat="1" ht="15" customHeight="1">
      <c r="B154" s="188"/>
      <c r="C154" s="213" t="s">
        <v>390</v>
      </c>
      <c r="D154" s="165"/>
      <c r="E154" s="165"/>
      <c r="F154" s="214" t="s">
        <v>391</v>
      </c>
      <c r="G154" s="165"/>
      <c r="H154" s="213" t="s">
        <v>425</v>
      </c>
      <c r="I154" s="213" t="s">
        <v>387</v>
      </c>
      <c r="J154" s="213">
        <v>50</v>
      </c>
      <c r="K154" s="209"/>
    </row>
    <row r="155" spans="2:11" customFormat="1" ht="15" customHeight="1">
      <c r="B155" s="188"/>
      <c r="C155" s="213" t="s">
        <v>393</v>
      </c>
      <c r="D155" s="165"/>
      <c r="E155" s="165"/>
      <c r="F155" s="214" t="s">
        <v>385</v>
      </c>
      <c r="G155" s="165"/>
      <c r="H155" s="213" t="s">
        <v>425</v>
      </c>
      <c r="I155" s="213" t="s">
        <v>395</v>
      </c>
      <c r="J155" s="213"/>
      <c r="K155" s="209"/>
    </row>
    <row r="156" spans="2:11" customFormat="1" ht="15" customHeight="1">
      <c r="B156" s="188"/>
      <c r="C156" s="213" t="s">
        <v>404</v>
      </c>
      <c r="D156" s="165"/>
      <c r="E156" s="165"/>
      <c r="F156" s="214" t="s">
        <v>391</v>
      </c>
      <c r="G156" s="165"/>
      <c r="H156" s="213" t="s">
        <v>425</v>
      </c>
      <c r="I156" s="213" t="s">
        <v>387</v>
      </c>
      <c r="J156" s="213">
        <v>50</v>
      </c>
      <c r="K156" s="209"/>
    </row>
    <row r="157" spans="2:11" customFormat="1" ht="15" customHeight="1">
      <c r="B157" s="188"/>
      <c r="C157" s="213" t="s">
        <v>412</v>
      </c>
      <c r="D157" s="165"/>
      <c r="E157" s="165"/>
      <c r="F157" s="214" t="s">
        <v>391</v>
      </c>
      <c r="G157" s="165"/>
      <c r="H157" s="213" t="s">
        <v>425</v>
      </c>
      <c r="I157" s="213" t="s">
        <v>387</v>
      </c>
      <c r="J157" s="213">
        <v>50</v>
      </c>
      <c r="K157" s="209"/>
    </row>
    <row r="158" spans="2:11" customFormat="1" ht="15" customHeight="1">
      <c r="B158" s="188"/>
      <c r="C158" s="213" t="s">
        <v>410</v>
      </c>
      <c r="D158" s="165"/>
      <c r="E158" s="165"/>
      <c r="F158" s="214" t="s">
        <v>391</v>
      </c>
      <c r="G158" s="165"/>
      <c r="H158" s="213" t="s">
        <v>425</v>
      </c>
      <c r="I158" s="213" t="s">
        <v>387</v>
      </c>
      <c r="J158" s="213">
        <v>50</v>
      </c>
      <c r="K158" s="209"/>
    </row>
    <row r="159" spans="2:11" customFormat="1" ht="15" customHeight="1">
      <c r="B159" s="188"/>
      <c r="C159" s="213" t="s">
        <v>85</v>
      </c>
      <c r="D159" s="165"/>
      <c r="E159" s="165"/>
      <c r="F159" s="214" t="s">
        <v>385</v>
      </c>
      <c r="G159" s="165"/>
      <c r="H159" s="213" t="s">
        <v>447</v>
      </c>
      <c r="I159" s="213" t="s">
        <v>387</v>
      </c>
      <c r="J159" s="213" t="s">
        <v>448</v>
      </c>
      <c r="K159" s="209"/>
    </row>
    <row r="160" spans="2:11" customFormat="1" ht="15" customHeight="1">
      <c r="B160" s="188"/>
      <c r="C160" s="213" t="s">
        <v>449</v>
      </c>
      <c r="D160" s="165"/>
      <c r="E160" s="165"/>
      <c r="F160" s="214" t="s">
        <v>385</v>
      </c>
      <c r="G160" s="165"/>
      <c r="H160" s="213" t="s">
        <v>450</v>
      </c>
      <c r="I160" s="213" t="s">
        <v>420</v>
      </c>
      <c r="J160" s="213"/>
      <c r="K160" s="209"/>
    </row>
    <row r="161" spans="2:11" customFormat="1" ht="15" customHeight="1">
      <c r="B161" s="215"/>
      <c r="C161" s="195"/>
      <c r="D161" s="195"/>
      <c r="E161" s="195"/>
      <c r="F161" s="195"/>
      <c r="G161" s="195"/>
      <c r="H161" s="195"/>
      <c r="I161" s="195"/>
      <c r="J161" s="195"/>
      <c r="K161" s="216"/>
    </row>
    <row r="162" spans="2:11" customFormat="1" ht="18.75" customHeight="1">
      <c r="B162" s="197"/>
      <c r="C162" s="207"/>
      <c r="D162" s="207"/>
      <c r="E162" s="207"/>
      <c r="F162" s="217"/>
      <c r="G162" s="207"/>
      <c r="H162" s="207"/>
      <c r="I162" s="207"/>
      <c r="J162" s="207"/>
      <c r="K162" s="197"/>
    </row>
    <row r="163" spans="2:11" customFormat="1" ht="18.75" customHeight="1">
      <c r="B163" s="172"/>
      <c r="C163" s="172"/>
      <c r="D163" s="172"/>
      <c r="E163" s="172"/>
      <c r="F163" s="172"/>
      <c r="G163" s="172"/>
      <c r="H163" s="172"/>
      <c r="I163" s="172"/>
      <c r="J163" s="172"/>
      <c r="K163" s="172"/>
    </row>
    <row r="164" spans="2:11" customFormat="1" ht="7.5" customHeight="1">
      <c r="B164" s="154"/>
      <c r="C164" s="155"/>
      <c r="D164" s="155"/>
      <c r="E164" s="155"/>
      <c r="F164" s="155"/>
      <c r="G164" s="155"/>
      <c r="H164" s="155"/>
      <c r="I164" s="155"/>
      <c r="J164" s="155"/>
      <c r="K164" s="156"/>
    </row>
    <row r="165" spans="2:11" customFormat="1" ht="45" customHeight="1">
      <c r="B165" s="157"/>
      <c r="C165" s="282" t="s">
        <v>451</v>
      </c>
      <c r="D165" s="282"/>
      <c r="E165" s="282"/>
      <c r="F165" s="282"/>
      <c r="G165" s="282"/>
      <c r="H165" s="282"/>
      <c r="I165" s="282"/>
      <c r="J165" s="282"/>
      <c r="K165" s="158"/>
    </row>
    <row r="166" spans="2:11" customFormat="1" ht="17.25" customHeight="1">
      <c r="B166" s="157"/>
      <c r="C166" s="178" t="s">
        <v>379</v>
      </c>
      <c r="D166" s="178"/>
      <c r="E166" s="178"/>
      <c r="F166" s="178" t="s">
        <v>380</v>
      </c>
      <c r="G166" s="218"/>
      <c r="H166" s="219" t="s">
        <v>52</v>
      </c>
      <c r="I166" s="219" t="s">
        <v>55</v>
      </c>
      <c r="J166" s="178" t="s">
        <v>381</v>
      </c>
      <c r="K166" s="158"/>
    </row>
    <row r="167" spans="2:11" customFormat="1" ht="17.25" customHeight="1">
      <c r="B167" s="159"/>
      <c r="C167" s="180" t="s">
        <v>382</v>
      </c>
      <c r="D167" s="180"/>
      <c r="E167" s="180"/>
      <c r="F167" s="181" t="s">
        <v>383</v>
      </c>
      <c r="G167" s="220"/>
      <c r="H167" s="221"/>
      <c r="I167" s="221"/>
      <c r="J167" s="180" t="s">
        <v>384</v>
      </c>
      <c r="K167" s="160"/>
    </row>
    <row r="168" spans="2:11" customFormat="1" ht="5.25" customHeight="1">
      <c r="B168" s="188"/>
      <c r="C168" s="183"/>
      <c r="D168" s="183"/>
      <c r="E168" s="183"/>
      <c r="F168" s="183"/>
      <c r="G168" s="184"/>
      <c r="H168" s="183"/>
      <c r="I168" s="183"/>
      <c r="J168" s="183"/>
      <c r="K168" s="209"/>
    </row>
    <row r="169" spans="2:11" customFormat="1" ht="15" customHeight="1">
      <c r="B169" s="188"/>
      <c r="C169" s="165" t="s">
        <v>388</v>
      </c>
      <c r="D169" s="165"/>
      <c r="E169" s="165"/>
      <c r="F169" s="186" t="s">
        <v>385</v>
      </c>
      <c r="G169" s="165"/>
      <c r="H169" s="165" t="s">
        <v>425</v>
      </c>
      <c r="I169" s="165" t="s">
        <v>387</v>
      </c>
      <c r="J169" s="165">
        <v>120</v>
      </c>
      <c r="K169" s="209"/>
    </row>
    <row r="170" spans="2:11" customFormat="1" ht="15" customHeight="1">
      <c r="B170" s="188"/>
      <c r="C170" s="165" t="s">
        <v>434</v>
      </c>
      <c r="D170" s="165"/>
      <c r="E170" s="165"/>
      <c r="F170" s="186" t="s">
        <v>385</v>
      </c>
      <c r="G170" s="165"/>
      <c r="H170" s="165" t="s">
        <v>435</v>
      </c>
      <c r="I170" s="165" t="s">
        <v>387</v>
      </c>
      <c r="J170" s="165" t="s">
        <v>436</v>
      </c>
      <c r="K170" s="209"/>
    </row>
    <row r="171" spans="2:11" customFormat="1" ht="15" customHeight="1">
      <c r="B171" s="188"/>
      <c r="C171" s="165" t="s">
        <v>333</v>
      </c>
      <c r="D171" s="165"/>
      <c r="E171" s="165"/>
      <c r="F171" s="186" t="s">
        <v>385</v>
      </c>
      <c r="G171" s="165"/>
      <c r="H171" s="165" t="s">
        <v>452</v>
      </c>
      <c r="I171" s="165" t="s">
        <v>387</v>
      </c>
      <c r="J171" s="165" t="s">
        <v>436</v>
      </c>
      <c r="K171" s="209"/>
    </row>
    <row r="172" spans="2:11" customFormat="1" ht="15" customHeight="1">
      <c r="B172" s="188"/>
      <c r="C172" s="165" t="s">
        <v>390</v>
      </c>
      <c r="D172" s="165"/>
      <c r="E172" s="165"/>
      <c r="F172" s="186" t="s">
        <v>391</v>
      </c>
      <c r="G172" s="165"/>
      <c r="H172" s="165" t="s">
        <v>452</v>
      </c>
      <c r="I172" s="165" t="s">
        <v>387</v>
      </c>
      <c r="J172" s="165">
        <v>50</v>
      </c>
      <c r="K172" s="209"/>
    </row>
    <row r="173" spans="2:11" customFormat="1" ht="15" customHeight="1">
      <c r="B173" s="188"/>
      <c r="C173" s="165" t="s">
        <v>393</v>
      </c>
      <c r="D173" s="165"/>
      <c r="E173" s="165"/>
      <c r="F173" s="186" t="s">
        <v>385</v>
      </c>
      <c r="G173" s="165"/>
      <c r="H173" s="165" t="s">
        <v>452</v>
      </c>
      <c r="I173" s="165" t="s">
        <v>395</v>
      </c>
      <c r="J173" s="165"/>
      <c r="K173" s="209"/>
    </row>
    <row r="174" spans="2:11" customFormat="1" ht="15" customHeight="1">
      <c r="B174" s="188"/>
      <c r="C174" s="165" t="s">
        <v>404</v>
      </c>
      <c r="D174" s="165"/>
      <c r="E174" s="165"/>
      <c r="F174" s="186" t="s">
        <v>391</v>
      </c>
      <c r="G174" s="165"/>
      <c r="H174" s="165" t="s">
        <v>452</v>
      </c>
      <c r="I174" s="165" t="s">
        <v>387</v>
      </c>
      <c r="J174" s="165">
        <v>50</v>
      </c>
      <c r="K174" s="209"/>
    </row>
    <row r="175" spans="2:11" customFormat="1" ht="15" customHeight="1">
      <c r="B175" s="188"/>
      <c r="C175" s="165" t="s">
        <v>412</v>
      </c>
      <c r="D175" s="165"/>
      <c r="E175" s="165"/>
      <c r="F175" s="186" t="s">
        <v>391</v>
      </c>
      <c r="G175" s="165"/>
      <c r="H175" s="165" t="s">
        <v>452</v>
      </c>
      <c r="I175" s="165" t="s">
        <v>387</v>
      </c>
      <c r="J175" s="165">
        <v>50</v>
      </c>
      <c r="K175" s="209"/>
    </row>
    <row r="176" spans="2:11" customFormat="1" ht="15" customHeight="1">
      <c r="B176" s="188"/>
      <c r="C176" s="165" t="s">
        <v>410</v>
      </c>
      <c r="D176" s="165"/>
      <c r="E176" s="165"/>
      <c r="F176" s="186" t="s">
        <v>391</v>
      </c>
      <c r="G176" s="165"/>
      <c r="H176" s="165" t="s">
        <v>452</v>
      </c>
      <c r="I176" s="165" t="s">
        <v>387</v>
      </c>
      <c r="J176" s="165">
        <v>50</v>
      </c>
      <c r="K176" s="209"/>
    </row>
    <row r="177" spans="2:11" customFormat="1" ht="15" customHeight="1">
      <c r="B177" s="188"/>
      <c r="C177" s="165" t="s">
        <v>97</v>
      </c>
      <c r="D177" s="165"/>
      <c r="E177" s="165"/>
      <c r="F177" s="186" t="s">
        <v>385</v>
      </c>
      <c r="G177" s="165"/>
      <c r="H177" s="165" t="s">
        <v>453</v>
      </c>
      <c r="I177" s="165" t="s">
        <v>454</v>
      </c>
      <c r="J177" s="165"/>
      <c r="K177" s="209"/>
    </row>
    <row r="178" spans="2:11" customFormat="1" ht="15" customHeight="1">
      <c r="B178" s="188"/>
      <c r="C178" s="165" t="s">
        <v>55</v>
      </c>
      <c r="D178" s="165"/>
      <c r="E178" s="165"/>
      <c r="F178" s="186" t="s">
        <v>385</v>
      </c>
      <c r="G178" s="165"/>
      <c r="H178" s="165" t="s">
        <v>455</v>
      </c>
      <c r="I178" s="165" t="s">
        <v>456</v>
      </c>
      <c r="J178" s="165">
        <v>1</v>
      </c>
      <c r="K178" s="209"/>
    </row>
    <row r="179" spans="2:11" customFormat="1" ht="15" customHeight="1">
      <c r="B179" s="188"/>
      <c r="C179" s="165" t="s">
        <v>51</v>
      </c>
      <c r="D179" s="165"/>
      <c r="E179" s="165"/>
      <c r="F179" s="186" t="s">
        <v>385</v>
      </c>
      <c r="G179" s="165"/>
      <c r="H179" s="165" t="s">
        <v>457</v>
      </c>
      <c r="I179" s="165" t="s">
        <v>387</v>
      </c>
      <c r="J179" s="165">
        <v>20</v>
      </c>
      <c r="K179" s="209"/>
    </row>
    <row r="180" spans="2:11" customFormat="1" ht="15" customHeight="1">
      <c r="B180" s="188"/>
      <c r="C180" s="165" t="s">
        <v>52</v>
      </c>
      <c r="D180" s="165"/>
      <c r="E180" s="165"/>
      <c r="F180" s="186" t="s">
        <v>385</v>
      </c>
      <c r="G180" s="165"/>
      <c r="H180" s="165" t="s">
        <v>458</v>
      </c>
      <c r="I180" s="165" t="s">
        <v>387</v>
      </c>
      <c r="J180" s="165">
        <v>255</v>
      </c>
      <c r="K180" s="209"/>
    </row>
    <row r="181" spans="2:11" customFormat="1" ht="15" customHeight="1">
      <c r="B181" s="188"/>
      <c r="C181" s="165" t="s">
        <v>98</v>
      </c>
      <c r="D181" s="165"/>
      <c r="E181" s="165"/>
      <c r="F181" s="186" t="s">
        <v>385</v>
      </c>
      <c r="G181" s="165"/>
      <c r="H181" s="165" t="s">
        <v>349</v>
      </c>
      <c r="I181" s="165" t="s">
        <v>387</v>
      </c>
      <c r="J181" s="165">
        <v>10</v>
      </c>
      <c r="K181" s="209"/>
    </row>
    <row r="182" spans="2:11" customFormat="1" ht="15" customHeight="1">
      <c r="B182" s="188"/>
      <c r="C182" s="165" t="s">
        <v>99</v>
      </c>
      <c r="D182" s="165"/>
      <c r="E182" s="165"/>
      <c r="F182" s="186" t="s">
        <v>385</v>
      </c>
      <c r="G182" s="165"/>
      <c r="H182" s="165" t="s">
        <v>459</v>
      </c>
      <c r="I182" s="165" t="s">
        <v>420</v>
      </c>
      <c r="J182" s="165"/>
      <c r="K182" s="209"/>
    </row>
    <row r="183" spans="2:11" customFormat="1" ht="15" customHeight="1">
      <c r="B183" s="188"/>
      <c r="C183" s="165" t="s">
        <v>460</v>
      </c>
      <c r="D183" s="165"/>
      <c r="E183" s="165"/>
      <c r="F183" s="186" t="s">
        <v>385</v>
      </c>
      <c r="G183" s="165"/>
      <c r="H183" s="165" t="s">
        <v>461</v>
      </c>
      <c r="I183" s="165" t="s">
        <v>420</v>
      </c>
      <c r="J183" s="165"/>
      <c r="K183" s="209"/>
    </row>
    <row r="184" spans="2:11" customFormat="1" ht="15" customHeight="1">
      <c r="B184" s="188"/>
      <c r="C184" s="165" t="s">
        <v>449</v>
      </c>
      <c r="D184" s="165"/>
      <c r="E184" s="165"/>
      <c r="F184" s="186" t="s">
        <v>385</v>
      </c>
      <c r="G184" s="165"/>
      <c r="H184" s="165" t="s">
        <v>462</v>
      </c>
      <c r="I184" s="165" t="s">
        <v>420</v>
      </c>
      <c r="J184" s="165"/>
      <c r="K184" s="209"/>
    </row>
    <row r="185" spans="2:11" customFormat="1" ht="15" customHeight="1">
      <c r="B185" s="188"/>
      <c r="C185" s="165" t="s">
        <v>101</v>
      </c>
      <c r="D185" s="165"/>
      <c r="E185" s="165"/>
      <c r="F185" s="186" t="s">
        <v>391</v>
      </c>
      <c r="G185" s="165"/>
      <c r="H185" s="165" t="s">
        <v>463</v>
      </c>
      <c r="I185" s="165" t="s">
        <v>387</v>
      </c>
      <c r="J185" s="165">
        <v>50</v>
      </c>
      <c r="K185" s="209"/>
    </row>
    <row r="186" spans="2:11" customFormat="1" ht="15" customHeight="1">
      <c r="B186" s="188"/>
      <c r="C186" s="165" t="s">
        <v>464</v>
      </c>
      <c r="D186" s="165"/>
      <c r="E186" s="165"/>
      <c r="F186" s="186" t="s">
        <v>391</v>
      </c>
      <c r="G186" s="165"/>
      <c r="H186" s="165" t="s">
        <v>465</v>
      </c>
      <c r="I186" s="165" t="s">
        <v>466</v>
      </c>
      <c r="J186" s="165"/>
      <c r="K186" s="209"/>
    </row>
    <row r="187" spans="2:11" customFormat="1" ht="15" customHeight="1">
      <c r="B187" s="188"/>
      <c r="C187" s="165" t="s">
        <v>467</v>
      </c>
      <c r="D187" s="165"/>
      <c r="E187" s="165"/>
      <c r="F187" s="186" t="s">
        <v>391</v>
      </c>
      <c r="G187" s="165"/>
      <c r="H187" s="165" t="s">
        <v>468</v>
      </c>
      <c r="I187" s="165" t="s">
        <v>466</v>
      </c>
      <c r="J187" s="165"/>
      <c r="K187" s="209"/>
    </row>
    <row r="188" spans="2:11" customFormat="1" ht="15" customHeight="1">
      <c r="B188" s="188"/>
      <c r="C188" s="165" t="s">
        <v>469</v>
      </c>
      <c r="D188" s="165"/>
      <c r="E188" s="165"/>
      <c r="F188" s="186" t="s">
        <v>391</v>
      </c>
      <c r="G188" s="165"/>
      <c r="H188" s="165" t="s">
        <v>470</v>
      </c>
      <c r="I188" s="165" t="s">
        <v>466</v>
      </c>
      <c r="J188" s="165"/>
      <c r="K188" s="209"/>
    </row>
    <row r="189" spans="2:11" customFormat="1" ht="15" customHeight="1">
      <c r="B189" s="188"/>
      <c r="C189" s="222" t="s">
        <v>471</v>
      </c>
      <c r="D189" s="165"/>
      <c r="E189" s="165"/>
      <c r="F189" s="186" t="s">
        <v>391</v>
      </c>
      <c r="G189" s="165"/>
      <c r="H189" s="165" t="s">
        <v>472</v>
      </c>
      <c r="I189" s="165" t="s">
        <v>473</v>
      </c>
      <c r="J189" s="223" t="s">
        <v>474</v>
      </c>
      <c r="K189" s="209"/>
    </row>
    <row r="190" spans="2:11" customFormat="1" ht="15" customHeight="1">
      <c r="B190" s="224"/>
      <c r="C190" s="225" t="s">
        <v>475</v>
      </c>
      <c r="D190" s="226"/>
      <c r="E190" s="226"/>
      <c r="F190" s="227" t="s">
        <v>391</v>
      </c>
      <c r="G190" s="226"/>
      <c r="H190" s="226" t="s">
        <v>476</v>
      </c>
      <c r="I190" s="226" t="s">
        <v>473</v>
      </c>
      <c r="J190" s="228" t="s">
        <v>474</v>
      </c>
      <c r="K190" s="229"/>
    </row>
    <row r="191" spans="2:11" customFormat="1" ht="15" customHeight="1">
      <c r="B191" s="188"/>
      <c r="C191" s="222" t="s">
        <v>40</v>
      </c>
      <c r="D191" s="165"/>
      <c r="E191" s="165"/>
      <c r="F191" s="186" t="s">
        <v>385</v>
      </c>
      <c r="G191" s="165"/>
      <c r="H191" s="162" t="s">
        <v>477</v>
      </c>
      <c r="I191" s="165" t="s">
        <v>478</v>
      </c>
      <c r="J191" s="165"/>
      <c r="K191" s="209"/>
    </row>
    <row r="192" spans="2:11" customFormat="1" ht="15" customHeight="1">
      <c r="B192" s="188"/>
      <c r="C192" s="222" t="s">
        <v>479</v>
      </c>
      <c r="D192" s="165"/>
      <c r="E192" s="165"/>
      <c r="F192" s="186" t="s">
        <v>385</v>
      </c>
      <c r="G192" s="165"/>
      <c r="H192" s="165" t="s">
        <v>480</v>
      </c>
      <c r="I192" s="165" t="s">
        <v>420</v>
      </c>
      <c r="J192" s="165"/>
      <c r="K192" s="209"/>
    </row>
    <row r="193" spans="2:11" customFormat="1" ht="15" customHeight="1">
      <c r="B193" s="188"/>
      <c r="C193" s="222" t="s">
        <v>481</v>
      </c>
      <c r="D193" s="165"/>
      <c r="E193" s="165"/>
      <c r="F193" s="186" t="s">
        <v>385</v>
      </c>
      <c r="G193" s="165"/>
      <c r="H193" s="165" t="s">
        <v>482</v>
      </c>
      <c r="I193" s="165" t="s">
        <v>420</v>
      </c>
      <c r="J193" s="165"/>
      <c r="K193" s="209"/>
    </row>
    <row r="194" spans="2:11" customFormat="1" ht="15" customHeight="1">
      <c r="B194" s="188"/>
      <c r="C194" s="222" t="s">
        <v>483</v>
      </c>
      <c r="D194" s="165"/>
      <c r="E194" s="165"/>
      <c r="F194" s="186" t="s">
        <v>391</v>
      </c>
      <c r="G194" s="165"/>
      <c r="H194" s="165" t="s">
        <v>484</v>
      </c>
      <c r="I194" s="165" t="s">
        <v>420</v>
      </c>
      <c r="J194" s="165"/>
      <c r="K194" s="209"/>
    </row>
    <row r="195" spans="2:11" customFormat="1" ht="15" customHeight="1">
      <c r="B195" s="215"/>
      <c r="C195" s="230"/>
      <c r="D195" s="195"/>
      <c r="E195" s="195"/>
      <c r="F195" s="195"/>
      <c r="G195" s="195"/>
      <c r="H195" s="195"/>
      <c r="I195" s="195"/>
      <c r="J195" s="195"/>
      <c r="K195" s="216"/>
    </row>
    <row r="196" spans="2:11" customFormat="1" ht="18.75" customHeight="1">
      <c r="B196" s="197"/>
      <c r="C196" s="207"/>
      <c r="D196" s="207"/>
      <c r="E196" s="207"/>
      <c r="F196" s="217"/>
      <c r="G196" s="207"/>
      <c r="H196" s="207"/>
      <c r="I196" s="207"/>
      <c r="J196" s="207"/>
      <c r="K196" s="197"/>
    </row>
    <row r="197" spans="2:11" customFormat="1" ht="18.75" customHeight="1">
      <c r="B197" s="197"/>
      <c r="C197" s="207"/>
      <c r="D197" s="207"/>
      <c r="E197" s="207"/>
      <c r="F197" s="217"/>
      <c r="G197" s="207"/>
      <c r="H197" s="207"/>
      <c r="I197" s="207"/>
      <c r="J197" s="207"/>
      <c r="K197" s="197"/>
    </row>
    <row r="198" spans="2:11" customFormat="1" ht="18.75" customHeight="1">
      <c r="B198" s="172"/>
      <c r="C198" s="172"/>
      <c r="D198" s="172"/>
      <c r="E198" s="172"/>
      <c r="F198" s="172"/>
      <c r="G198" s="172"/>
      <c r="H198" s="172"/>
      <c r="I198" s="172"/>
      <c r="J198" s="172"/>
      <c r="K198" s="172"/>
    </row>
    <row r="199" spans="2:11" customFormat="1" ht="13.5">
      <c r="B199" s="154"/>
      <c r="C199" s="155"/>
      <c r="D199" s="155"/>
      <c r="E199" s="155"/>
      <c r="F199" s="155"/>
      <c r="G199" s="155"/>
      <c r="H199" s="155"/>
      <c r="I199" s="155"/>
      <c r="J199" s="155"/>
      <c r="K199" s="156"/>
    </row>
    <row r="200" spans="2:11" customFormat="1" ht="21">
      <c r="B200" s="157"/>
      <c r="C200" s="282" t="s">
        <v>485</v>
      </c>
      <c r="D200" s="282"/>
      <c r="E200" s="282"/>
      <c r="F200" s="282"/>
      <c r="G200" s="282"/>
      <c r="H200" s="282"/>
      <c r="I200" s="282"/>
      <c r="J200" s="282"/>
      <c r="K200" s="158"/>
    </row>
    <row r="201" spans="2:11" customFormat="1" ht="25.5" customHeight="1">
      <c r="B201" s="157"/>
      <c r="C201" s="231" t="s">
        <v>486</v>
      </c>
      <c r="D201" s="231"/>
      <c r="E201" s="231"/>
      <c r="F201" s="231" t="s">
        <v>487</v>
      </c>
      <c r="G201" s="232"/>
      <c r="H201" s="285" t="s">
        <v>488</v>
      </c>
      <c r="I201" s="285"/>
      <c r="J201" s="285"/>
      <c r="K201" s="158"/>
    </row>
    <row r="202" spans="2:11" customFormat="1" ht="5.25" customHeight="1">
      <c r="B202" s="188"/>
      <c r="C202" s="183"/>
      <c r="D202" s="183"/>
      <c r="E202" s="183"/>
      <c r="F202" s="183"/>
      <c r="G202" s="207"/>
      <c r="H202" s="183"/>
      <c r="I202" s="183"/>
      <c r="J202" s="183"/>
      <c r="K202" s="209"/>
    </row>
    <row r="203" spans="2:11" customFormat="1" ht="15" customHeight="1">
      <c r="B203" s="188"/>
      <c r="C203" s="165" t="s">
        <v>478</v>
      </c>
      <c r="D203" s="165"/>
      <c r="E203" s="165"/>
      <c r="F203" s="186" t="s">
        <v>41</v>
      </c>
      <c r="G203" s="165"/>
      <c r="H203" s="286" t="s">
        <v>489</v>
      </c>
      <c r="I203" s="286"/>
      <c r="J203" s="286"/>
      <c r="K203" s="209"/>
    </row>
    <row r="204" spans="2:11" customFormat="1" ht="15" customHeight="1">
      <c r="B204" s="188"/>
      <c r="C204" s="165"/>
      <c r="D204" s="165"/>
      <c r="E204" s="165"/>
      <c r="F204" s="186" t="s">
        <v>42</v>
      </c>
      <c r="G204" s="165"/>
      <c r="H204" s="286" t="s">
        <v>490</v>
      </c>
      <c r="I204" s="286"/>
      <c r="J204" s="286"/>
      <c r="K204" s="209"/>
    </row>
    <row r="205" spans="2:11" customFormat="1" ht="15" customHeight="1">
      <c r="B205" s="188"/>
      <c r="C205" s="165"/>
      <c r="D205" s="165"/>
      <c r="E205" s="165"/>
      <c r="F205" s="186" t="s">
        <v>45</v>
      </c>
      <c r="G205" s="165"/>
      <c r="H205" s="286" t="s">
        <v>491</v>
      </c>
      <c r="I205" s="286"/>
      <c r="J205" s="286"/>
      <c r="K205" s="209"/>
    </row>
    <row r="206" spans="2:11" customFormat="1" ht="15" customHeight="1">
      <c r="B206" s="188"/>
      <c r="C206" s="165"/>
      <c r="D206" s="165"/>
      <c r="E206" s="165"/>
      <c r="F206" s="186" t="s">
        <v>43</v>
      </c>
      <c r="G206" s="165"/>
      <c r="H206" s="286" t="s">
        <v>492</v>
      </c>
      <c r="I206" s="286"/>
      <c r="J206" s="286"/>
      <c r="K206" s="209"/>
    </row>
    <row r="207" spans="2:11" customFormat="1" ht="15" customHeight="1">
      <c r="B207" s="188"/>
      <c r="C207" s="165"/>
      <c r="D207" s="165"/>
      <c r="E207" s="165"/>
      <c r="F207" s="186" t="s">
        <v>44</v>
      </c>
      <c r="G207" s="165"/>
      <c r="H207" s="286" t="s">
        <v>493</v>
      </c>
      <c r="I207" s="286"/>
      <c r="J207" s="286"/>
      <c r="K207" s="209"/>
    </row>
    <row r="208" spans="2:11" customFormat="1" ht="15" customHeight="1">
      <c r="B208" s="188"/>
      <c r="C208" s="165"/>
      <c r="D208" s="165"/>
      <c r="E208" s="165"/>
      <c r="F208" s="186"/>
      <c r="G208" s="165"/>
      <c r="H208" s="165"/>
      <c r="I208" s="165"/>
      <c r="J208" s="165"/>
      <c r="K208" s="209"/>
    </row>
    <row r="209" spans="2:11" customFormat="1" ht="15" customHeight="1">
      <c r="B209" s="188"/>
      <c r="C209" s="165" t="s">
        <v>432</v>
      </c>
      <c r="D209" s="165"/>
      <c r="E209" s="165"/>
      <c r="F209" s="186" t="s">
        <v>77</v>
      </c>
      <c r="G209" s="165"/>
      <c r="H209" s="286" t="s">
        <v>494</v>
      </c>
      <c r="I209" s="286"/>
      <c r="J209" s="286"/>
      <c r="K209" s="209"/>
    </row>
    <row r="210" spans="2:11" customFormat="1" ht="15" customHeight="1">
      <c r="B210" s="188"/>
      <c r="C210" s="165"/>
      <c r="D210" s="165"/>
      <c r="E210" s="165"/>
      <c r="F210" s="186" t="s">
        <v>327</v>
      </c>
      <c r="G210" s="165"/>
      <c r="H210" s="286" t="s">
        <v>328</v>
      </c>
      <c r="I210" s="286"/>
      <c r="J210" s="286"/>
      <c r="K210" s="209"/>
    </row>
    <row r="211" spans="2:11" customFormat="1" ht="15" customHeight="1">
      <c r="B211" s="188"/>
      <c r="C211" s="165"/>
      <c r="D211" s="165"/>
      <c r="E211" s="165"/>
      <c r="F211" s="186" t="s">
        <v>325</v>
      </c>
      <c r="G211" s="165"/>
      <c r="H211" s="286" t="s">
        <v>495</v>
      </c>
      <c r="I211" s="286"/>
      <c r="J211" s="286"/>
      <c r="K211" s="209"/>
    </row>
    <row r="212" spans="2:11" customFormat="1" ht="15" customHeight="1">
      <c r="B212" s="233"/>
      <c r="C212" s="165"/>
      <c r="D212" s="165"/>
      <c r="E212" s="165"/>
      <c r="F212" s="186" t="s">
        <v>329</v>
      </c>
      <c r="G212" s="222"/>
      <c r="H212" s="287" t="s">
        <v>330</v>
      </c>
      <c r="I212" s="287"/>
      <c r="J212" s="287"/>
      <c r="K212" s="234"/>
    </row>
    <row r="213" spans="2:11" customFormat="1" ht="15" customHeight="1">
      <c r="B213" s="233"/>
      <c r="C213" s="165"/>
      <c r="D213" s="165"/>
      <c r="E213" s="165"/>
      <c r="F213" s="186" t="s">
        <v>331</v>
      </c>
      <c r="G213" s="222"/>
      <c r="H213" s="287" t="s">
        <v>496</v>
      </c>
      <c r="I213" s="287"/>
      <c r="J213" s="287"/>
      <c r="K213" s="234"/>
    </row>
    <row r="214" spans="2:11" customFormat="1" ht="15" customHeight="1">
      <c r="B214" s="233"/>
      <c r="C214" s="165"/>
      <c r="D214" s="165"/>
      <c r="E214" s="165"/>
      <c r="F214" s="186"/>
      <c r="G214" s="222"/>
      <c r="H214" s="213"/>
      <c r="I214" s="213"/>
      <c r="J214" s="213"/>
      <c r="K214" s="234"/>
    </row>
    <row r="215" spans="2:11" customFormat="1" ht="15" customHeight="1">
      <c r="B215" s="233"/>
      <c r="C215" s="165" t="s">
        <v>456</v>
      </c>
      <c r="D215" s="165"/>
      <c r="E215" s="165"/>
      <c r="F215" s="186">
        <v>1</v>
      </c>
      <c r="G215" s="222"/>
      <c r="H215" s="287" t="s">
        <v>497</v>
      </c>
      <c r="I215" s="287"/>
      <c r="J215" s="287"/>
      <c r="K215" s="234"/>
    </row>
    <row r="216" spans="2:11" customFormat="1" ht="15" customHeight="1">
      <c r="B216" s="233"/>
      <c r="C216" s="165"/>
      <c r="D216" s="165"/>
      <c r="E216" s="165"/>
      <c r="F216" s="186">
        <v>2</v>
      </c>
      <c r="G216" s="222"/>
      <c r="H216" s="287" t="s">
        <v>498</v>
      </c>
      <c r="I216" s="287"/>
      <c r="J216" s="287"/>
      <c r="K216" s="234"/>
    </row>
    <row r="217" spans="2:11" customFormat="1" ht="15" customHeight="1">
      <c r="B217" s="233"/>
      <c r="C217" s="165"/>
      <c r="D217" s="165"/>
      <c r="E217" s="165"/>
      <c r="F217" s="186">
        <v>3</v>
      </c>
      <c r="G217" s="222"/>
      <c r="H217" s="287" t="s">
        <v>499</v>
      </c>
      <c r="I217" s="287"/>
      <c r="J217" s="287"/>
      <c r="K217" s="234"/>
    </row>
    <row r="218" spans="2:11" customFormat="1" ht="15" customHeight="1">
      <c r="B218" s="233"/>
      <c r="C218" s="165"/>
      <c r="D218" s="165"/>
      <c r="E218" s="165"/>
      <c r="F218" s="186">
        <v>4</v>
      </c>
      <c r="G218" s="222"/>
      <c r="H218" s="287" t="s">
        <v>500</v>
      </c>
      <c r="I218" s="287"/>
      <c r="J218" s="287"/>
      <c r="K218" s="234"/>
    </row>
    <row r="219" spans="2:11" customFormat="1" ht="12.75" customHeight="1">
      <c r="B219" s="235"/>
      <c r="C219" s="236"/>
      <c r="D219" s="236"/>
      <c r="E219" s="236"/>
      <c r="F219" s="236"/>
      <c r="G219" s="236"/>
      <c r="H219" s="236"/>
      <c r="I219" s="236"/>
      <c r="J219" s="236"/>
      <c r="K219" s="23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4B63B3-E0F0-4250-822A-5D3B517EAFB6}"/>
</file>

<file path=customXml/itemProps2.xml><?xml version="1.0" encoding="utf-8"?>
<ds:datastoreItem xmlns:ds="http://schemas.openxmlformats.org/officeDocument/2006/customXml" ds:itemID="{1455871A-F5DA-4BC1-B595-E0B9792AE75C}"/>
</file>

<file path=customXml/itemProps3.xml><?xml version="1.0" encoding="utf-8"?>
<ds:datastoreItem xmlns:ds="http://schemas.openxmlformats.org/officeDocument/2006/customXml" ds:itemID="{12A2752F-B59D-42E7-B6FB-23AD073C2F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elektroinstalace</vt:lpstr>
      <vt:lpstr>Pokyny pro vyplnění</vt:lpstr>
      <vt:lpstr>'01 - elektroinstalace'!Názvy_tisku</vt:lpstr>
      <vt:lpstr>'Rekapitulace stavby'!Názvy_tisku</vt:lpstr>
      <vt:lpstr>'01 -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Jiří Kupczyn</cp:lastModifiedBy>
  <cp:lastPrinted>2025-04-16T19:13:33Z</cp:lastPrinted>
  <dcterms:created xsi:type="dcterms:W3CDTF">2025-04-15T20:14:31Z</dcterms:created>
  <dcterms:modified xsi:type="dcterms:W3CDTF">2025-04-16T19:14:19Z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